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8800" windowHeight="12435" tabRatio="601" activeTab="1"/>
  </bookViews>
  <sheets>
    <sheet name=" დანართი 1" sheetId="6" r:id="rId1"/>
    <sheet name="დანართი 2" sheetId="5" r:id="rId2"/>
    <sheet name="დანართი 3" sheetId="7" r:id="rId3"/>
  </sheets>
  <definedNames>
    <definedName name="_xlnm._FilterDatabase" localSheetId="1" hidden="1">'დანართი 2'!$A$5:$I$63</definedName>
    <definedName name="_xlnm._FilterDatabase" localSheetId="2" hidden="1">'დანართი 3'!$A$3:$H$269</definedName>
    <definedName name="_xlnm.Print_Area" localSheetId="0">' დანართი 1'!$A$1:$F$11</definedName>
    <definedName name="_xlnm.Print_Area" localSheetId="1">'დანართი 2'!$B$4:$I$63</definedName>
    <definedName name="_xlnm.Print_Area" localSheetId="2">'დანართი 3'!$A$1:$H$271</definedName>
    <definedName name="_xlnm.Print_Titles" localSheetId="1">'დანართი 2'!$5:$5</definedName>
  </definedNames>
  <calcPr calcId="152511"/>
</workbook>
</file>

<file path=xl/calcChain.xml><?xml version="1.0" encoding="utf-8"?>
<calcChain xmlns="http://schemas.openxmlformats.org/spreadsheetml/2006/main">
  <c r="H7" i="5" l="1"/>
  <c r="G7" i="5"/>
  <c r="D7" i="5"/>
  <c r="D46" i="5" l="1"/>
  <c r="F45" i="5"/>
  <c r="G45" i="5" s="1"/>
  <c r="H45" i="5" s="1"/>
  <c r="D16" i="5"/>
  <c r="G11" i="5"/>
  <c r="H11" i="5" s="1"/>
  <c r="F11" i="5"/>
  <c r="D17" i="5"/>
  <c r="F20" i="5"/>
  <c r="G20" i="5" s="1"/>
  <c r="F19" i="5"/>
  <c r="G19" i="5" s="1"/>
  <c r="H19" i="5" s="1"/>
  <c r="F18" i="5"/>
  <c r="G18" i="5" s="1"/>
  <c r="H18" i="5" s="1"/>
  <c r="D47" i="5"/>
  <c r="D32" i="5"/>
  <c r="F25" i="5"/>
  <c r="G25" i="5" s="1"/>
  <c r="H25" i="5" s="1"/>
  <c r="D42" i="5"/>
  <c r="D43" i="5" l="1"/>
  <c r="H20" i="5"/>
  <c r="G17" i="5"/>
  <c r="H17" i="5" s="1"/>
  <c r="F248" i="7"/>
  <c r="C248" i="7"/>
  <c r="D250" i="7"/>
  <c r="F250" i="7"/>
  <c r="G250" i="7" s="1"/>
  <c r="F223" i="7"/>
  <c r="C223" i="7"/>
  <c r="D225" i="7"/>
  <c r="F225" i="7"/>
  <c r="G225" i="7" s="1"/>
  <c r="C201" i="7"/>
  <c r="D203" i="7"/>
  <c r="F203" i="7"/>
  <c r="G203" i="7" s="1"/>
  <c r="C182" i="7"/>
  <c r="D184" i="7"/>
  <c r="F184" i="7"/>
  <c r="G184" i="7" s="1"/>
  <c r="C160" i="7"/>
  <c r="D162" i="7"/>
  <c r="F162" i="7"/>
  <c r="G162" i="7"/>
  <c r="C132" i="7"/>
  <c r="F133" i="7"/>
  <c r="G133" i="7" s="1"/>
  <c r="D133" i="7"/>
  <c r="F102" i="7"/>
  <c r="D102" i="7"/>
  <c r="C88" i="7"/>
  <c r="D90" i="7"/>
  <c r="F90" i="7"/>
  <c r="G90" i="7" s="1"/>
  <c r="C72" i="7"/>
  <c r="F74" i="7"/>
  <c r="G74" i="7" s="1"/>
  <c r="D74" i="7"/>
  <c r="D40" i="7"/>
  <c r="D33" i="7"/>
  <c r="G102" i="7" l="1"/>
  <c r="D63" i="5" l="1"/>
  <c r="D59" i="5"/>
  <c r="D26" i="5"/>
  <c r="D21" i="5" s="1"/>
  <c r="D15" i="5"/>
  <c r="D12" i="5" l="1"/>
  <c r="D10" i="5" s="1"/>
  <c r="F38" i="5"/>
  <c r="G38" i="5" s="1"/>
  <c r="F48" i="5"/>
  <c r="G48" i="5" s="1"/>
  <c r="H48" i="5" s="1"/>
  <c r="F47" i="5"/>
  <c r="G47" i="5" s="1"/>
  <c r="H47" i="5" s="1"/>
  <c r="F46" i="5"/>
  <c r="G46" i="5" s="1"/>
  <c r="H46" i="5" s="1"/>
  <c r="F44" i="5"/>
  <c r="G44" i="5" s="1"/>
  <c r="D39" i="5"/>
  <c r="D37" i="5" s="1"/>
  <c r="F42" i="5"/>
  <c r="G42" i="5" s="1"/>
  <c r="H42" i="5" s="1"/>
  <c r="F41" i="5"/>
  <c r="G41" i="5" s="1"/>
  <c r="H41" i="5" s="1"/>
  <c r="F40" i="5"/>
  <c r="G40" i="5" s="1"/>
  <c r="G43" i="5" l="1"/>
  <c r="G39" i="5"/>
  <c r="G37" i="5" s="1"/>
  <c r="H44" i="5"/>
  <c r="H43" i="5" s="1"/>
  <c r="H38" i="5"/>
  <c r="H40" i="5"/>
  <c r="H39" i="5" s="1"/>
  <c r="F36" i="5"/>
  <c r="G36" i="5" s="1"/>
  <c r="H36" i="5" s="1"/>
  <c r="F35" i="5"/>
  <c r="G35" i="5" s="1"/>
  <c r="H35" i="5" s="1"/>
  <c r="F34" i="5"/>
  <c r="G34" i="5" s="1"/>
  <c r="H34" i="5" s="1"/>
  <c r="D33" i="5"/>
  <c r="H37" i="5" l="1"/>
  <c r="F33" i="5"/>
  <c r="G33" i="5"/>
  <c r="H33" i="5" s="1"/>
  <c r="G195" i="7"/>
  <c r="G196" i="7"/>
  <c r="G214" i="7"/>
  <c r="G215" i="7"/>
  <c r="G220" i="7"/>
  <c r="G221" i="7"/>
  <c r="D253" i="7" l="1"/>
  <c r="D255" i="7"/>
  <c r="D256" i="7"/>
  <c r="D258" i="7"/>
  <c r="D259" i="7"/>
  <c r="D261" i="7"/>
  <c r="D262" i="7"/>
  <c r="D264" i="7"/>
  <c r="D265" i="7"/>
  <c r="D267" i="7"/>
  <c r="D268" i="7"/>
  <c r="D39" i="7"/>
  <c r="D42" i="7"/>
  <c r="D43" i="7"/>
  <c r="D45" i="7"/>
  <c r="D46" i="7"/>
  <c r="D48" i="7"/>
  <c r="D49" i="7"/>
  <c r="D51" i="7"/>
  <c r="D52" i="7"/>
  <c r="D54" i="7"/>
  <c r="D55" i="7"/>
  <c r="D57" i="7"/>
  <c r="D58" i="7"/>
  <c r="D60" i="7"/>
  <c r="D61" i="7"/>
  <c r="D63" i="7"/>
  <c r="D64" i="7"/>
  <c r="D66" i="7"/>
  <c r="D67" i="7"/>
  <c r="D69" i="7"/>
  <c r="D70" i="7"/>
  <c r="D73" i="7"/>
  <c r="D75" i="7"/>
  <c r="D76" i="7"/>
  <c r="D77" i="7"/>
  <c r="D79" i="7"/>
  <c r="D80" i="7"/>
  <c r="D82" i="7"/>
  <c r="D83" i="7"/>
  <c r="D85" i="7"/>
  <c r="D86" i="7"/>
  <c r="D89" i="7"/>
  <c r="D91" i="7"/>
  <c r="D92" i="7"/>
  <c r="D93" i="7"/>
  <c r="D95" i="7"/>
  <c r="D96" i="7"/>
  <c r="D98" i="7"/>
  <c r="D99" i="7"/>
  <c r="D103" i="7"/>
  <c r="D104" i="7"/>
  <c r="D105" i="7"/>
  <c r="D106" i="7"/>
  <c r="D108" i="7"/>
  <c r="D109" i="7"/>
  <c r="D111" i="7"/>
  <c r="D112" i="7"/>
  <c r="D114" i="7"/>
  <c r="D115" i="7"/>
  <c r="D117" i="7"/>
  <c r="D118" i="7"/>
  <c r="D120" i="7"/>
  <c r="D121" i="7"/>
  <c r="D123" i="7"/>
  <c r="D124" i="7"/>
  <c r="D126" i="7"/>
  <c r="D127" i="7"/>
  <c r="D129" i="7"/>
  <c r="D130" i="7"/>
  <c r="D134" i="7"/>
  <c r="D135" i="7"/>
  <c r="D136" i="7"/>
  <c r="D137" i="7"/>
  <c r="D139" i="7"/>
  <c r="D140" i="7"/>
  <c r="D142" i="7"/>
  <c r="D143" i="7"/>
  <c r="D145" i="7"/>
  <c r="D146" i="7"/>
  <c r="D148" i="7"/>
  <c r="D149" i="7"/>
  <c r="D151" i="7"/>
  <c r="D152" i="7"/>
  <c r="D154" i="7"/>
  <c r="D155" i="7"/>
  <c r="D157" i="7"/>
  <c r="D158" i="7"/>
  <c r="D161" i="7"/>
  <c r="D163" i="7"/>
  <c r="D164" i="7"/>
  <c r="D165" i="7"/>
  <c r="D167" i="7"/>
  <c r="D168" i="7"/>
  <c r="D170" i="7"/>
  <c r="D171" i="7"/>
  <c r="D173" i="7"/>
  <c r="D174" i="7"/>
  <c r="D176" i="7"/>
  <c r="D177" i="7"/>
  <c r="D179" i="7"/>
  <c r="D180" i="7"/>
  <c r="D183" i="7"/>
  <c r="D185" i="7"/>
  <c r="D186" i="7"/>
  <c r="D187" i="7"/>
  <c r="D189" i="7"/>
  <c r="D190" i="7"/>
  <c r="D192" i="7"/>
  <c r="D193" i="7"/>
  <c r="D198" i="7"/>
  <c r="D199" i="7"/>
  <c r="D202" i="7"/>
  <c r="D204" i="7"/>
  <c r="D205" i="7"/>
  <c r="D206" i="7"/>
  <c r="D208" i="7"/>
  <c r="D209" i="7"/>
  <c r="D211" i="7"/>
  <c r="D212" i="7"/>
  <c r="D217" i="7"/>
  <c r="D218" i="7"/>
  <c r="D224" i="7"/>
  <c r="D226" i="7"/>
  <c r="D227" i="7"/>
  <c r="D228" i="7"/>
  <c r="D230" i="7"/>
  <c r="D231" i="7"/>
  <c r="D233" i="7"/>
  <c r="D234" i="7"/>
  <c r="D236" i="7"/>
  <c r="D237" i="7"/>
  <c r="D239" i="7"/>
  <c r="D240" i="7"/>
  <c r="D242" i="7"/>
  <c r="D243" i="7"/>
  <c r="D245" i="7"/>
  <c r="D246" i="7"/>
  <c r="D249" i="7"/>
  <c r="D251" i="7"/>
  <c r="D252" i="7"/>
  <c r="E27" i="7"/>
  <c r="E28" i="7"/>
  <c r="E29" i="7"/>
  <c r="E30" i="7"/>
  <c r="E26" i="7"/>
  <c r="E23" i="7"/>
  <c r="E24" i="7"/>
  <c r="E22" i="7"/>
  <c r="E17" i="7"/>
  <c r="E18" i="7"/>
  <c r="E19" i="7"/>
  <c r="E20" i="7"/>
  <c r="E16" i="7"/>
  <c r="E12" i="7"/>
  <c r="E13" i="7"/>
  <c r="E14" i="7"/>
  <c r="E11" i="7"/>
  <c r="E8" i="7"/>
  <c r="E9" i="7"/>
  <c r="E7" i="7"/>
  <c r="E6" i="7"/>
  <c r="F269" i="7" l="1"/>
  <c r="G269" i="7" s="1"/>
  <c r="F268" i="7"/>
  <c r="G268" i="7" s="1"/>
  <c r="F267" i="7"/>
  <c r="G267" i="7" s="1"/>
  <c r="C266" i="7"/>
  <c r="F265" i="7"/>
  <c r="G265" i="7" s="1"/>
  <c r="F264" i="7"/>
  <c r="G264" i="7" s="1"/>
  <c r="C263" i="7"/>
  <c r="F262" i="7"/>
  <c r="G262" i="7" s="1"/>
  <c r="F261" i="7"/>
  <c r="G261" i="7" s="1"/>
  <c r="C260" i="7"/>
  <c r="C257" i="7"/>
  <c r="F258" i="7"/>
  <c r="G258" i="7" s="1"/>
  <c r="C254" i="7"/>
  <c r="F255" i="7"/>
  <c r="G255" i="7" s="1"/>
  <c r="F253" i="7"/>
  <c r="G253" i="7" s="1"/>
  <c r="F252" i="7"/>
  <c r="G252" i="7" s="1"/>
  <c r="F251" i="7"/>
  <c r="G251" i="7" s="1"/>
  <c r="F249" i="7"/>
  <c r="G249" i="7" s="1"/>
  <c r="C244" i="7"/>
  <c r="F245" i="7"/>
  <c r="G245" i="7" s="1"/>
  <c r="C241" i="7"/>
  <c r="F242" i="7"/>
  <c r="G242" i="7" s="1"/>
  <c r="F240" i="7"/>
  <c r="G240" i="7" s="1"/>
  <c r="F239" i="7"/>
  <c r="G239" i="7" s="1"/>
  <c r="C238" i="7"/>
  <c r="F237" i="7"/>
  <c r="G237" i="7" s="1"/>
  <c r="F236" i="7"/>
  <c r="G236" i="7" s="1"/>
  <c r="C235" i="7"/>
  <c r="F234" i="7"/>
  <c r="G234" i="7" s="1"/>
  <c r="F233" i="7"/>
  <c r="G233" i="7" s="1"/>
  <c r="F231" i="7"/>
  <c r="G231" i="7" s="1"/>
  <c r="F230" i="7"/>
  <c r="G230" i="7" s="1"/>
  <c r="C229" i="7"/>
  <c r="F228" i="7"/>
  <c r="G228" i="7" s="1"/>
  <c r="F227" i="7"/>
  <c r="G227" i="7" s="1"/>
  <c r="F226" i="7"/>
  <c r="G226" i="7" s="1"/>
  <c r="F224" i="7"/>
  <c r="G224" i="7" s="1"/>
  <c r="F219" i="7"/>
  <c r="G219" i="7" s="1"/>
  <c r="F218" i="7"/>
  <c r="G218" i="7" s="1"/>
  <c r="F217" i="7"/>
  <c r="C216" i="7"/>
  <c r="F213" i="7"/>
  <c r="G213" i="7" s="1"/>
  <c r="F212" i="7"/>
  <c r="G212" i="7" s="1"/>
  <c r="F211" i="7"/>
  <c r="C210" i="7"/>
  <c r="F209" i="7"/>
  <c r="G209" i="7" s="1"/>
  <c r="F208" i="7"/>
  <c r="G208" i="7" s="1"/>
  <c r="C207" i="7"/>
  <c r="F206" i="7"/>
  <c r="G206" i="7" s="1"/>
  <c r="F205" i="7"/>
  <c r="G205" i="7" s="1"/>
  <c r="F204" i="7"/>
  <c r="G204" i="7" s="1"/>
  <c r="F202" i="7"/>
  <c r="C197" i="7"/>
  <c r="F198" i="7"/>
  <c r="G198" i="7" s="1"/>
  <c r="F194" i="7"/>
  <c r="G194" i="7" s="1"/>
  <c r="C191" i="7"/>
  <c r="F192" i="7"/>
  <c r="G192" i="7" s="1"/>
  <c r="F190" i="7"/>
  <c r="G190" i="7" s="1"/>
  <c r="F189" i="7"/>
  <c r="G189" i="7" s="1"/>
  <c r="C188" i="7"/>
  <c r="F187" i="7"/>
  <c r="G187" i="7" s="1"/>
  <c r="F186" i="7"/>
  <c r="G186" i="7" s="1"/>
  <c r="F185" i="7"/>
  <c r="G185" i="7" s="1"/>
  <c r="F183" i="7"/>
  <c r="F180" i="7"/>
  <c r="G180" i="7" s="1"/>
  <c r="F179" i="7"/>
  <c r="C178" i="7"/>
  <c r="F177" i="7"/>
  <c r="G177" i="7" s="1"/>
  <c r="F176" i="7"/>
  <c r="G176" i="7" s="1"/>
  <c r="C175" i="7"/>
  <c r="F174" i="7"/>
  <c r="G174" i="7" s="1"/>
  <c r="F173" i="7"/>
  <c r="G173" i="7" s="1"/>
  <c r="C172" i="7"/>
  <c r="C169" i="7"/>
  <c r="F170" i="7"/>
  <c r="G170" i="7" s="1"/>
  <c r="C166" i="7"/>
  <c r="F167" i="7"/>
  <c r="G167" i="7" s="1"/>
  <c r="F165" i="7"/>
  <c r="G165" i="7" s="1"/>
  <c r="F164" i="7"/>
  <c r="G164" i="7" s="1"/>
  <c r="F163" i="7"/>
  <c r="G163" i="7" s="1"/>
  <c r="F161" i="7"/>
  <c r="C156" i="7"/>
  <c r="F157" i="7"/>
  <c r="G157" i="7" s="1"/>
  <c r="C153" i="7"/>
  <c r="F154" i="7"/>
  <c r="G154" i="7" s="1"/>
  <c r="F152" i="7"/>
  <c r="G152" i="7" s="1"/>
  <c r="F151" i="7"/>
  <c r="G151" i="7" s="1"/>
  <c r="C150" i="7"/>
  <c r="F149" i="7"/>
  <c r="G149" i="7" s="1"/>
  <c r="F148" i="7"/>
  <c r="G148" i="7" s="1"/>
  <c r="C147" i="7"/>
  <c r="F146" i="7"/>
  <c r="G146" i="7" s="1"/>
  <c r="F145" i="7"/>
  <c r="G145" i="7" s="1"/>
  <c r="C144" i="7"/>
  <c r="C141" i="7"/>
  <c r="F142" i="7"/>
  <c r="G142" i="7" s="1"/>
  <c r="C138" i="7"/>
  <c r="F139" i="7"/>
  <c r="G139" i="7" s="1"/>
  <c r="F137" i="7"/>
  <c r="G137" i="7" s="1"/>
  <c r="F136" i="7"/>
  <c r="G136" i="7" s="1"/>
  <c r="F135" i="7"/>
  <c r="G135" i="7" s="1"/>
  <c r="F134" i="7"/>
  <c r="C128" i="7"/>
  <c r="F129" i="7"/>
  <c r="G129" i="7" s="1"/>
  <c r="F127" i="7"/>
  <c r="G127" i="7" s="1"/>
  <c r="F126" i="7"/>
  <c r="C125" i="7"/>
  <c r="F124" i="7"/>
  <c r="G124" i="7" s="1"/>
  <c r="F123" i="7"/>
  <c r="G123" i="7" s="1"/>
  <c r="F121" i="7"/>
  <c r="G121" i="7" s="1"/>
  <c r="F120" i="7"/>
  <c r="G120" i="7" s="1"/>
  <c r="C119" i="7"/>
  <c r="F118" i="7"/>
  <c r="G118" i="7" s="1"/>
  <c r="F117" i="7"/>
  <c r="G117" i="7" s="1"/>
  <c r="C116" i="7"/>
  <c r="F115" i="7"/>
  <c r="G115" i="7" s="1"/>
  <c r="F114" i="7"/>
  <c r="G114" i="7" s="1"/>
  <c r="C113" i="7"/>
  <c r="F112" i="7"/>
  <c r="G112" i="7" s="1"/>
  <c r="F111" i="7"/>
  <c r="G111" i="7" s="1"/>
  <c r="C110" i="7"/>
  <c r="F109" i="7"/>
  <c r="G109" i="7" s="1"/>
  <c r="F108" i="7"/>
  <c r="G108" i="7" s="1"/>
  <c r="C107" i="7"/>
  <c r="F106" i="7"/>
  <c r="G106" i="7" s="1"/>
  <c r="C105" i="7"/>
  <c r="F104" i="7"/>
  <c r="G104" i="7" s="1"/>
  <c r="F103" i="7"/>
  <c r="C97" i="7"/>
  <c r="F98" i="7"/>
  <c r="G98" i="7" s="1"/>
  <c r="C94" i="7"/>
  <c r="F95" i="7"/>
  <c r="G95" i="7" s="1"/>
  <c r="F93" i="7"/>
  <c r="G93" i="7" s="1"/>
  <c r="F92" i="7"/>
  <c r="G92" i="7" s="1"/>
  <c r="F91" i="7"/>
  <c r="G91" i="7" s="1"/>
  <c r="F89" i="7"/>
  <c r="F86" i="7"/>
  <c r="G86" i="7" s="1"/>
  <c r="F85" i="7"/>
  <c r="G85" i="7" s="1"/>
  <c r="C84" i="7"/>
  <c r="F83" i="7"/>
  <c r="G83" i="7" s="1"/>
  <c r="F82" i="7"/>
  <c r="G82" i="7" s="1"/>
  <c r="C81" i="7"/>
  <c r="F80" i="7"/>
  <c r="G80" i="7" s="1"/>
  <c r="F79" i="7"/>
  <c r="G79" i="7" s="1"/>
  <c r="C78" i="7"/>
  <c r="F77" i="7"/>
  <c r="G77" i="7" s="1"/>
  <c r="F76" i="7"/>
  <c r="G76" i="7" s="1"/>
  <c r="F75" i="7"/>
  <c r="G75" i="7" s="1"/>
  <c r="F73" i="7"/>
  <c r="F70" i="7"/>
  <c r="G70" i="7" s="1"/>
  <c r="F69" i="7"/>
  <c r="G69" i="7" s="1"/>
  <c r="C68" i="7"/>
  <c r="F67" i="7"/>
  <c r="G67" i="7" s="1"/>
  <c r="F66" i="7"/>
  <c r="G66" i="7" s="1"/>
  <c r="C65" i="7"/>
  <c r="F64" i="7"/>
  <c r="G64" i="7" s="1"/>
  <c r="F63" i="7"/>
  <c r="G63" i="7" s="1"/>
  <c r="C62" i="7"/>
  <c r="F61" i="7"/>
  <c r="G61" i="7" s="1"/>
  <c r="F60" i="7"/>
  <c r="G60" i="7" s="1"/>
  <c r="C59" i="7"/>
  <c r="F58" i="7"/>
  <c r="G58" i="7" s="1"/>
  <c r="F57" i="7"/>
  <c r="G57" i="7" s="1"/>
  <c r="C56" i="7"/>
  <c r="C53" i="7"/>
  <c r="F54" i="7"/>
  <c r="G54" i="7" s="1"/>
  <c r="F52" i="7"/>
  <c r="G52" i="7" s="1"/>
  <c r="F51" i="7"/>
  <c r="C50" i="7"/>
  <c r="F49" i="7"/>
  <c r="G49" i="7" s="1"/>
  <c r="F48" i="7"/>
  <c r="G48" i="7" s="1"/>
  <c r="C47" i="7"/>
  <c r="F46" i="7"/>
  <c r="G46" i="7" s="1"/>
  <c r="F45" i="7"/>
  <c r="G45" i="7" s="1"/>
  <c r="C44" i="7"/>
  <c r="C41" i="7"/>
  <c r="F42" i="7"/>
  <c r="G42" i="7" s="1"/>
  <c r="C38" i="7"/>
  <c r="F39" i="7"/>
  <c r="G39" i="7" s="1"/>
  <c r="C36" i="7"/>
  <c r="C32" i="7" s="1"/>
  <c r="F33" i="7"/>
  <c r="G33" i="7" s="1"/>
  <c r="F30" i="7"/>
  <c r="G30" i="7" s="1"/>
  <c r="F29" i="7"/>
  <c r="G29" i="7" s="1"/>
  <c r="F28" i="7"/>
  <c r="G28" i="7" s="1"/>
  <c r="F27" i="7"/>
  <c r="G27" i="7" s="1"/>
  <c r="F26" i="7"/>
  <c r="G26" i="7" s="1"/>
  <c r="F24" i="7"/>
  <c r="G24" i="7" s="1"/>
  <c r="F23" i="7"/>
  <c r="G23" i="7" s="1"/>
  <c r="F22" i="7"/>
  <c r="G22" i="7" s="1"/>
  <c r="C21" i="7"/>
  <c r="F20" i="7"/>
  <c r="G20" i="7" s="1"/>
  <c r="F19" i="7"/>
  <c r="G19" i="7" s="1"/>
  <c r="F18" i="7"/>
  <c r="G18" i="7" s="1"/>
  <c r="F17" i="7"/>
  <c r="G17" i="7" s="1"/>
  <c r="F16" i="7"/>
  <c r="G16" i="7" s="1"/>
  <c r="F14" i="7"/>
  <c r="G14" i="7" s="1"/>
  <c r="F13" i="7"/>
  <c r="G13" i="7" s="1"/>
  <c r="F12" i="7"/>
  <c r="G12" i="7" s="1"/>
  <c r="F11" i="7"/>
  <c r="G11" i="7" s="1"/>
  <c r="F9" i="7"/>
  <c r="G9" i="7" s="1"/>
  <c r="F8" i="7"/>
  <c r="G8" i="7" s="1"/>
  <c r="F7" i="7"/>
  <c r="G7" i="7" s="1"/>
  <c r="F6" i="7"/>
  <c r="G6" i="7" s="1"/>
  <c r="G161" i="7" l="1"/>
  <c r="F160" i="7"/>
  <c r="G183" i="7"/>
  <c r="F182" i="7"/>
  <c r="G182" i="7" s="1"/>
  <c r="G202" i="7"/>
  <c r="F201" i="7"/>
  <c r="F105" i="7"/>
  <c r="G105" i="7" s="1"/>
  <c r="C101" i="7"/>
  <c r="G134" i="7"/>
  <c r="F132" i="7"/>
  <c r="G73" i="7"/>
  <c r="F72" i="7"/>
  <c r="G72" i="7" s="1"/>
  <c r="G89" i="7"/>
  <c r="F88" i="7"/>
  <c r="G103" i="7"/>
  <c r="F101" i="7"/>
  <c r="F216" i="7"/>
  <c r="G216" i="7" s="1"/>
  <c r="G217" i="7"/>
  <c r="F210" i="7"/>
  <c r="G210" i="7" s="1"/>
  <c r="G211" i="7"/>
  <c r="F178" i="7"/>
  <c r="G178" i="7" s="1"/>
  <c r="G179" i="7"/>
  <c r="G101" i="7"/>
  <c r="F150" i="7"/>
  <c r="G150" i="7" s="1"/>
  <c r="F125" i="7"/>
  <c r="G125" i="7" s="1"/>
  <c r="G126" i="7"/>
  <c r="F50" i="7"/>
  <c r="G50" i="7" s="1"/>
  <c r="G51" i="7"/>
  <c r="G5" i="7"/>
  <c r="F263" i="7"/>
  <c r="G263" i="7" s="1"/>
  <c r="F207" i="7"/>
  <c r="G207" i="7" s="1"/>
  <c r="F235" i="7"/>
  <c r="G235" i="7" s="1"/>
  <c r="F232" i="7"/>
  <c r="G232" i="7" s="1"/>
  <c r="C71" i="7"/>
  <c r="F65" i="7"/>
  <c r="G65" i="7" s="1"/>
  <c r="F110" i="7"/>
  <c r="G110" i="7" s="1"/>
  <c r="F229" i="7"/>
  <c r="G229" i="7" s="1"/>
  <c r="F5" i="7"/>
  <c r="F81" i="7"/>
  <c r="G81" i="7" s="1"/>
  <c r="F96" i="7"/>
  <c r="F143" i="7"/>
  <c r="F59" i="7"/>
  <c r="G59" i="7" s="1"/>
  <c r="F99" i="7"/>
  <c r="F256" i="7"/>
  <c r="F259" i="7"/>
  <c r="F15" i="7"/>
  <c r="G15" i="7" s="1"/>
  <c r="F68" i="7"/>
  <c r="G68" i="7" s="1"/>
  <c r="F113" i="7"/>
  <c r="G113" i="7" s="1"/>
  <c r="F122" i="7"/>
  <c r="G122" i="7" s="1"/>
  <c r="G132" i="7"/>
  <c r="G223" i="7"/>
  <c r="C232" i="7"/>
  <c r="C222" i="7" s="1"/>
  <c r="F243" i="7"/>
  <c r="F266" i="7"/>
  <c r="G266" i="7" s="1"/>
  <c r="F43" i="7"/>
  <c r="F62" i="7"/>
  <c r="G62" i="7" s="1"/>
  <c r="F107" i="7"/>
  <c r="G107" i="7" s="1"/>
  <c r="F144" i="7"/>
  <c r="G144" i="7" s="1"/>
  <c r="F168" i="7"/>
  <c r="F188" i="7"/>
  <c r="G188" i="7" s="1"/>
  <c r="F260" i="7"/>
  <c r="G260" i="7" s="1"/>
  <c r="C15" i="7"/>
  <c r="F40" i="7"/>
  <c r="F47" i="7"/>
  <c r="G47" i="7" s="1"/>
  <c r="C87" i="7"/>
  <c r="F119" i="7"/>
  <c r="G119" i="7" s="1"/>
  <c r="F140" i="7"/>
  <c r="F147" i="7"/>
  <c r="G147" i="7" s="1"/>
  <c r="G160" i="7"/>
  <c r="C159" i="7"/>
  <c r="F171" i="7"/>
  <c r="F238" i="7"/>
  <c r="G238" i="7" s="1"/>
  <c r="C247" i="7"/>
  <c r="F10" i="7"/>
  <c r="G10" i="7" s="1"/>
  <c r="G88" i="7"/>
  <c r="F175" i="7"/>
  <c r="G175" i="7" s="1"/>
  <c r="G248" i="7"/>
  <c r="F25" i="7"/>
  <c r="G25" i="7" s="1"/>
  <c r="F21" i="7"/>
  <c r="G21" i="7" s="1"/>
  <c r="C10" i="7"/>
  <c r="C25" i="7"/>
  <c r="F44" i="7"/>
  <c r="G44" i="7" s="1"/>
  <c r="F56" i="7"/>
  <c r="G56" i="7" s="1"/>
  <c r="F78" i="7"/>
  <c r="G78" i="7" s="1"/>
  <c r="F84" i="7"/>
  <c r="G84" i="7" s="1"/>
  <c r="F116" i="7"/>
  <c r="G116" i="7" s="1"/>
  <c r="C122" i="7"/>
  <c r="F172" i="7"/>
  <c r="G172" i="7" s="1"/>
  <c r="F193" i="7"/>
  <c r="C200" i="7"/>
  <c r="F246" i="7"/>
  <c r="C31" i="7"/>
  <c r="C131" i="7"/>
  <c r="C181" i="7"/>
  <c r="C5" i="7"/>
  <c r="F55" i="7"/>
  <c r="F130" i="7"/>
  <c r="F155" i="7"/>
  <c r="F158" i="7"/>
  <c r="F199" i="7"/>
  <c r="F62" i="5"/>
  <c r="F63" i="5"/>
  <c r="F61" i="5"/>
  <c r="F57" i="5"/>
  <c r="F58" i="5"/>
  <c r="F59" i="5"/>
  <c r="F56" i="5"/>
  <c r="F53" i="5"/>
  <c r="F54" i="5"/>
  <c r="F52" i="5"/>
  <c r="F50" i="5"/>
  <c r="F31" i="5"/>
  <c r="G31" i="5" s="1"/>
  <c r="F32" i="5"/>
  <c r="G32" i="5" s="1"/>
  <c r="F30" i="5"/>
  <c r="G30" i="5" s="1"/>
  <c r="F28" i="5"/>
  <c r="F23" i="5"/>
  <c r="F24" i="5"/>
  <c r="F26" i="5"/>
  <c r="F22" i="5"/>
  <c r="F14" i="5"/>
  <c r="F15" i="5"/>
  <c r="F16" i="5"/>
  <c r="F13" i="5"/>
  <c r="F241" i="7" l="1"/>
  <c r="G241" i="7" s="1"/>
  <c r="G243" i="7"/>
  <c r="F257" i="7"/>
  <c r="G257" i="7" s="1"/>
  <c r="G259" i="7"/>
  <c r="F244" i="7"/>
  <c r="G244" i="7" s="1"/>
  <c r="G246" i="7"/>
  <c r="F254" i="7"/>
  <c r="G254" i="7" s="1"/>
  <c r="G256" i="7"/>
  <c r="F200" i="7"/>
  <c r="G201" i="7"/>
  <c r="G200" i="7" s="1"/>
  <c r="F197" i="7"/>
  <c r="G197" i="7" s="1"/>
  <c r="G199" i="7"/>
  <c r="F191" i="7"/>
  <c r="G191" i="7" s="1"/>
  <c r="G181" i="7" s="1"/>
  <c r="G193" i="7"/>
  <c r="F169" i="7"/>
  <c r="G169" i="7" s="1"/>
  <c r="G171" i="7"/>
  <c r="F166" i="7"/>
  <c r="G166" i="7" s="1"/>
  <c r="G159" i="7" s="1"/>
  <c r="G168" i="7"/>
  <c r="F156" i="7"/>
  <c r="G156" i="7" s="1"/>
  <c r="G158" i="7"/>
  <c r="F153" i="7"/>
  <c r="G153" i="7" s="1"/>
  <c r="G155" i="7"/>
  <c r="F141" i="7"/>
  <c r="G141" i="7" s="1"/>
  <c r="G143" i="7"/>
  <c r="F138" i="7"/>
  <c r="G138" i="7" s="1"/>
  <c r="G140" i="7"/>
  <c r="F128" i="7"/>
  <c r="G128" i="7" s="1"/>
  <c r="G100" i="7" s="1"/>
  <c r="G130" i="7"/>
  <c r="F97" i="7"/>
  <c r="G97" i="7" s="1"/>
  <c r="G99" i="7"/>
  <c r="F94" i="7"/>
  <c r="G94" i="7" s="1"/>
  <c r="G96" i="7"/>
  <c r="G71" i="7"/>
  <c r="F53" i="7"/>
  <c r="G53" i="7" s="1"/>
  <c r="G55" i="7"/>
  <c r="F41" i="7"/>
  <c r="G41" i="7" s="1"/>
  <c r="G43" i="7"/>
  <c r="F38" i="7"/>
  <c r="G38" i="7" s="1"/>
  <c r="G40" i="7"/>
  <c r="G4" i="7"/>
  <c r="F4" i="7"/>
  <c r="F181" i="7"/>
  <c r="F71" i="7"/>
  <c r="F131" i="7"/>
  <c r="C4" i="7"/>
  <c r="F100" i="7"/>
  <c r="F159" i="7"/>
  <c r="C100" i="7"/>
  <c r="G62" i="5"/>
  <c r="H62" i="5" s="1"/>
  <c r="G63" i="5"/>
  <c r="G61" i="5"/>
  <c r="H61" i="5" s="1"/>
  <c r="G57" i="5"/>
  <c r="H57" i="5" s="1"/>
  <c r="G58" i="5"/>
  <c r="H58" i="5" s="1"/>
  <c r="G59" i="5"/>
  <c r="H59" i="5" s="1"/>
  <c r="G56" i="5"/>
  <c r="G53" i="5"/>
  <c r="H53" i="5" s="1"/>
  <c r="G54" i="5"/>
  <c r="H54" i="5" s="1"/>
  <c r="G52" i="5"/>
  <c r="G50" i="5"/>
  <c r="H31" i="5"/>
  <c r="H32" i="5"/>
  <c r="G28" i="5"/>
  <c r="G23" i="5"/>
  <c r="G24" i="5"/>
  <c r="H24" i="5" s="1"/>
  <c r="G26" i="5"/>
  <c r="H26" i="5" s="1"/>
  <c r="G22" i="5"/>
  <c r="G14" i="5"/>
  <c r="H14" i="5" s="1"/>
  <c r="G15" i="5"/>
  <c r="H15" i="5" s="1"/>
  <c r="G16" i="5"/>
  <c r="H16" i="5" s="1"/>
  <c r="G13" i="5"/>
  <c r="G9" i="5"/>
  <c r="H9" i="5" s="1"/>
  <c r="G8" i="5"/>
  <c r="G12" i="5" l="1"/>
  <c r="G10" i="5" s="1"/>
  <c r="H22" i="5"/>
  <c r="G21" i="5"/>
  <c r="G247" i="7"/>
  <c r="F247" i="7"/>
  <c r="G222" i="7"/>
  <c r="F222" i="7"/>
  <c r="G131" i="7"/>
  <c r="G87" i="7"/>
  <c r="F87" i="7"/>
  <c r="H8" i="5"/>
  <c r="H28" i="5"/>
  <c r="C3" i="7"/>
  <c r="D9" i="6" s="1"/>
  <c r="G29" i="5"/>
  <c r="G27" i="5" s="1"/>
  <c r="G51" i="5"/>
  <c r="H52" i="5"/>
  <c r="H51" i="5" s="1"/>
  <c r="G55" i="5"/>
  <c r="G60" i="5"/>
  <c r="H30" i="5"/>
  <c r="H29" i="5" s="1"/>
  <c r="H50" i="5"/>
  <c r="H56" i="5"/>
  <c r="H55" i="5" s="1"/>
  <c r="H13" i="5"/>
  <c r="H23" i="5"/>
  <c r="H63" i="5"/>
  <c r="H60" i="5" s="1"/>
  <c r="D29" i="5"/>
  <c r="D27" i="5" s="1"/>
  <c r="D51" i="5"/>
  <c r="D55" i="5"/>
  <c r="D60" i="5"/>
  <c r="H27" i="5" l="1"/>
  <c r="H12" i="5"/>
  <c r="H10" i="5" s="1"/>
  <c r="H21" i="5"/>
  <c r="G49" i="5"/>
  <c r="H49" i="5"/>
  <c r="D49" i="5"/>
  <c r="D6" i="5" l="1"/>
  <c r="G6" i="5"/>
  <c r="G70" i="5" s="1"/>
  <c r="D8" i="6"/>
  <c r="D10" i="6" s="1"/>
  <c r="H6" i="5"/>
  <c r="I6" i="5" s="1"/>
  <c r="E8" i="6" l="1"/>
  <c r="F8" i="6" l="1"/>
  <c r="F37" i="7"/>
  <c r="G37" i="7" s="1"/>
  <c r="F36" i="7"/>
  <c r="G36" i="7" s="1"/>
  <c r="D36" i="7"/>
  <c r="D37" i="7"/>
  <c r="D35" i="7"/>
  <c r="F35" i="7"/>
  <c r="G35" i="7" s="1"/>
  <c r="D34" i="7"/>
  <c r="F34" i="7"/>
  <c r="G34" i="7" s="1"/>
  <c r="F32" i="7" l="1"/>
  <c r="G32" i="7" s="1"/>
  <c r="G31" i="7" s="1"/>
  <c r="G3" i="7" s="1"/>
  <c r="H3" i="7" s="1"/>
  <c r="F31" i="7" l="1"/>
  <c r="F3" i="7" s="1"/>
  <c r="E9" i="6" s="1"/>
  <c r="F9" i="6" s="1"/>
  <c r="F10" i="6" s="1"/>
  <c r="E10" i="6" l="1"/>
</calcChain>
</file>

<file path=xl/sharedStrings.xml><?xml version="1.0" encoding="utf-8"?>
<sst xmlns="http://schemas.openxmlformats.org/spreadsheetml/2006/main" count="365" uniqueCount="155">
  <si>
    <t>I</t>
  </si>
  <si>
    <t>II</t>
  </si>
  <si>
    <t>III</t>
  </si>
  <si>
    <t>ხელმძღვანელობა</t>
  </si>
  <si>
    <t>ადმინისტრაციული დეპარტამენტი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</si>
  <si>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</si>
  <si>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</si>
  <si>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</si>
  <si>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</si>
  <si>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</si>
  <si>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</si>
  <si>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</si>
  <si>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</si>
  <si>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</si>
  <si>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</si>
  <si>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</si>
  <si>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</si>
  <si>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</si>
  <si>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</si>
  <si>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</si>
  <si>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</si>
  <si>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</si>
  <si>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</si>
  <si>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</si>
  <si>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</si>
  <si>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</si>
  <si>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</si>
  <si>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</si>
  <si>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</si>
  <si>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ვაკე-საბურთალოს სერვის ცენტრი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</si>
  <si>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</si>
  <si>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</si>
  <si>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</si>
  <si>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</si>
  <si>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ისანი-სამგორის  სერვის ცენტრი</t>
  </si>
  <si>
    <t>გლდანი-ნაძალადევის  სერვის ცენტრი</t>
  </si>
  <si>
    <t>ფსიქოლოგი</t>
  </si>
  <si>
    <t>ძველი თბილისის  სერვის ცენტრი</t>
  </si>
  <si>
    <t>დიდუბე-ჩუღურეთის  სერვის ცენტრი</t>
  </si>
  <si>
    <t xml:space="preserve">უფროსი სოციალური მუშაკი </t>
  </si>
  <si>
    <t xml:space="preserve">სოციალური მუშაკი </t>
  </si>
  <si>
    <t>იმერეთის სოციალური მომსახურების სამხარეო ცენტრი</t>
  </si>
  <si>
    <t>ქ. ქუთაისი</t>
  </si>
  <si>
    <t>ხარაგაულის რაიონული განყოფილება</t>
  </si>
  <si>
    <t>უფროსი/იურისტი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</si>
  <si>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</si>
  <si>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</si>
  <si>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</si>
  <si>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</si>
  <si>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</si>
  <si>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</si>
  <si>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</si>
  <si>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</si>
  <si>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</si>
  <si>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</si>
  <si>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 ქვემო სვანეთის სოციალური მომსახურების სამხარეო ცენტრი</t>
  </si>
  <si>
    <t>ქ. ამბროლაური</t>
  </si>
  <si>
    <t>ონის რაიონული განყოფილება</t>
  </si>
  <si>
    <t>ცაგერის რაიონული განყოფილება</t>
  </si>
  <si>
    <t>ლენტეხის რაიონული განყიფილება</t>
  </si>
  <si>
    <r>
      <t>სოციალური მუშაკი</t>
    </r>
    <r>
      <rPr>
        <b/>
        <sz val="10"/>
        <color indexed="8"/>
        <rFont val="Sylfaen"/>
        <family val="1"/>
      </rPr>
      <t/>
    </r>
  </si>
  <si>
    <t>გურიის სოციალური მომსახურების სამხარეო ცენტრი</t>
  </si>
  <si>
    <t>ქ. ოზურგეთი</t>
  </si>
  <si>
    <t>ლანჩხუთის რაიონული განყოფილება</t>
  </si>
  <si>
    <t>ჩოხატაურის რაიონული განყოფილება</t>
  </si>
  <si>
    <t>სამეგრელო ზემო სვანეთის სოციალური მომსახურების სამხარეო ცენტრი</t>
  </si>
  <si>
    <t>ქ. ზუგდიდი</t>
  </si>
  <si>
    <t>აბაშის რაიონული განყოფილება</t>
  </si>
  <si>
    <t>სოციალური  მუშაკი</t>
  </si>
  <si>
    <t>წალენჯიხის რაიონული განყოფილება</t>
  </si>
  <si>
    <t>სენაკის  რაიონული განყოფილება</t>
  </si>
  <si>
    <t>ხობის რაიონული განყოფილება</t>
  </si>
  <si>
    <t>მარტვილის რაიონული განყოფილება</t>
  </si>
  <si>
    <t>ჩხოროწყუს რაიონული განყოფილება</t>
  </si>
  <si>
    <t>მესტიის რაიონული განყოფილება</t>
  </si>
  <si>
    <t>ფოთის საქალაქო განყოფილება</t>
  </si>
  <si>
    <t>V</t>
  </si>
  <si>
    <t>კახეთის სოციალური მომსახურების სამხარეო ცენტრი</t>
  </si>
  <si>
    <t>ქ. თელავი</t>
  </si>
  <si>
    <t>ახმეტის რაიონული განყოფილება</t>
  </si>
  <si>
    <t>ყვარელის რაიონული განყოფილება</t>
  </si>
  <si>
    <t>გურჯაანის რაიონული განყოფილება</t>
  </si>
  <si>
    <t>სიღნაღის რაიონული განყოფილება</t>
  </si>
  <si>
    <t>დედოფლისწყარის რაიონული განყოფილება</t>
  </si>
  <si>
    <t>ლაგოდეხის რაიონული განყოფილება</t>
  </si>
  <si>
    <t>საგარეჯოს რაიონული განყოფილება</t>
  </si>
  <si>
    <t>VI</t>
  </si>
  <si>
    <t>სამცხე-ჯავახეთის სოციალური მომსახურების სამხარეო ცენტრი</t>
  </si>
  <si>
    <t>ქ. ახალციხე</t>
  </si>
  <si>
    <t>ახალქალაქის  რაიონული განყოფილება</t>
  </si>
  <si>
    <t>ასპინძის  რაიონული განყოფილება</t>
  </si>
  <si>
    <t>ადიგენის  რაიონული განყოფილება</t>
  </si>
  <si>
    <t>ბორჯომის რაიონული განყოფილება</t>
  </si>
  <si>
    <t>ნინოწმინდის  რაიონული განყოფილება</t>
  </si>
  <si>
    <t>VII</t>
  </si>
  <si>
    <t>მცხეთა-მთიანეთის სოციალური მომსახურების სამხარეო ცენტრი</t>
  </si>
  <si>
    <t>ქ. მცხეთა</t>
  </si>
  <si>
    <t>თიანეთის რაიონული განყოფილება</t>
  </si>
  <si>
    <t>დუშეთის რაიონული განყოფილება</t>
  </si>
  <si>
    <t>ახალგორის რაიონული განყოფილება</t>
  </si>
  <si>
    <t>ყაზბეგის რაიონული განყოფილება</t>
  </si>
  <si>
    <t>VIII</t>
  </si>
  <si>
    <t>შიდა ქართლის სოციალური მომსახურების სამხარეო ცენტრი</t>
  </si>
  <si>
    <t>ქ. გორი</t>
  </si>
  <si>
    <t xml:space="preserve"> ხაშურის რაიონული განყოფილება</t>
  </si>
  <si>
    <t>ქარელის რაიონული განყოფილება</t>
  </si>
  <si>
    <t>თიღვის თემის განყოფილება</t>
  </si>
  <si>
    <t>კასპის რაიონული განყოფილება</t>
  </si>
  <si>
    <t>ქურთის თემის  განყოფილება</t>
  </si>
  <si>
    <t>IX</t>
  </si>
  <si>
    <t>ქვემო ქართლის  რეგიონალური საკოორდინაციო ცენტრი</t>
  </si>
  <si>
    <t>ქ. რუსთავი</t>
  </si>
  <si>
    <t>დმანისის რაიონული განყოფილება</t>
  </si>
  <si>
    <t>თეთრიწყაროს რაიონული განყოფილება</t>
  </si>
  <si>
    <t xml:space="preserve"> </t>
  </si>
  <si>
    <t xml:space="preserve">წალკის რაიონული განყოფილება </t>
  </si>
  <si>
    <t>ბოლნისის რაიონული განყოფილება</t>
  </si>
  <si>
    <t>გარდაბნის რაიონული განყოფილება</t>
  </si>
  <si>
    <t>მარნეულის რაიონული განყოფილება</t>
  </si>
  <si>
    <t>X</t>
  </si>
  <si>
    <t xml:space="preserve"> აჭარის ა/რ სოციალური მომსახურების ფილიალი</t>
  </si>
  <si>
    <t>ქ. ბათუმი</t>
  </si>
  <si>
    <t>ქობულეთის რაიონული განყოფილება</t>
  </si>
  <si>
    <t>ქედის რაიონული განყოფილება</t>
  </si>
  <si>
    <t>შუახევის რაიონული განყოფილება</t>
  </si>
  <si>
    <t>ხულოს რაიონული განყოფილება</t>
  </si>
  <si>
    <t>ხელვაჩაურის რაიონული განყოფილება</t>
  </si>
  <si>
    <t>XI</t>
  </si>
  <si>
    <t>აფხაზეთის ფილიალი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</si>
  <si>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</si>
  <si>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</si>
  <si>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</si>
  <si>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</si>
  <si>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</si>
  <si>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</si>
  <si>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</si>
  <si>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</si>
  <si>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</si>
  <si>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</si>
  <si>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</si>
  <si>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r>
      <t xml:space="preserve">სსიპ სახელმწიფო ზრუნვის და მხარდაჭერის სააგენტოს ცენტრალური აპარატის                                                                               </t>
    </r>
    <r>
      <rPr>
        <b/>
        <sz val="12"/>
        <color theme="1"/>
        <rFont val="Sylfaen"/>
        <family val="1"/>
      </rPr>
      <t xml:space="preserve">2020 წლის საშტატო ნუსხა და სახელფასო ფონდი                                  </t>
    </r>
    <r>
      <rPr>
        <sz val="12"/>
        <color theme="1"/>
        <rFont val="Sylfaen"/>
        <family val="1"/>
        <charset val="204"/>
      </rPr>
      <t>დანართი N2</t>
    </r>
    <r>
      <rPr>
        <b/>
        <sz val="12"/>
        <color theme="1"/>
        <rFont val="Sylfaen"/>
        <family val="1"/>
      </rPr>
      <t xml:space="preserve">                               </t>
    </r>
  </si>
  <si>
    <r>
      <t xml:space="preserve">სსიპ სახელმწიფო ზრუნვის და მხარდაჭერის სააგენტოს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                                          </t>
    </r>
    <r>
      <rPr>
        <sz val="12"/>
        <rFont val="Sylfaen"/>
        <family val="1"/>
        <charset val="204"/>
      </rPr>
      <t>დანართი N3</t>
    </r>
  </si>
  <si>
    <t xml:space="preserve">სსიპ სახელმწიფო ზრუნვის და მხარდაჭერის სააგენტოს                                                                                                                 2020 წლის საშტატო ნუსხა და სახელფასო ფონდი                      </t>
  </si>
  <si>
    <t>მონიტორინგისა და შეფასების სამმართველო</t>
  </si>
  <si>
    <t>იურიდიული დეპარტამენტი</t>
  </si>
  <si>
    <t>სასამართლო წარმომადგენლობისა და აღსრულების სამმართველო</t>
  </si>
  <si>
    <t>მეურვეობა-მზრუნველობის და მხარდაჭერის დეპარტამენტი</t>
  </si>
  <si>
    <t>მეურვეობა-მზრუნველობის სამმართველო</t>
  </si>
  <si>
    <t>სოციალური პროგრამების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</si>
  <si>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</si>
  <si>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</si>
  <si>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უფროსი</t>
  </si>
  <si>
    <t>მონიტორინგისა და პროექტების დიზაინის დეპარტამენტი</t>
  </si>
  <si>
    <t>ფონდის აპარატი</t>
  </si>
  <si>
    <t>პროფესიული ზედამხედველობისა და პროექტების დიზაინის სამმართველიო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</si>
</sst>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#,##0.0"/>
    <numFmt numFmtId="165" formatCode="mm/dd/yyyy"/>
    <numFmt numFmtId="166" formatCode="0.0"/>
    <numFmt numFmtId="167" formatCode="_(* #,##0.00_);_(* \(#,##0.00\);_(* &quot;-&quot;??_);_(@_)"/>
  </numFmts>
  <fonts count="33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b/>
      <sz val="10"/>
      <color indexed="8"/>
      <name val="Sylfaen"/>
      <family val="1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" fillId="0" borderId="0"/>
    <xf numFmtId="0" fontId="9" fillId="0" borderId="0"/>
    <xf numFmtId="43" fontId="25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49" fontId="8" fillId="5" borderId="1" xfId="1" applyNumberFormat="1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4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49" fontId="22" fillId="6" borderId="1" xfId="3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49" fontId="23" fillId="5" borderId="1" xfId="3" applyNumberFormat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6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0" fillId="5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5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49" fontId="19" fillId="6" borderId="1" xfId="1" applyNumberFormat="1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9" fontId="19" fillId="3" borderId="1" xfId="1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9" fillId="3" borderId="1" xfId="4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49" fontId="22" fillId="3" borderId="1" xfId="3" applyNumberFormat="1" applyFont="1" applyFill="1" applyBorder="1" applyAlignment="1">
      <alignment horizontal="left" vertical="center" wrapText="1"/>
    </xf>
    <xf numFmtId="0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7" fillId="3" borderId="1" xfId="1" applyNumberFormat="1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/>
    </xf>
    <xf numFmtId="166" fontId="21" fillId="5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6" fillId="0" borderId="0" xfId="0" applyFont="1" applyAlignment="1">
      <alignment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6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6" fillId="0" borderId="0" xfId="0" applyNumberFormat="1" applyFont="1"/>
    <xf numFmtId="3" fontId="28" fillId="0" borderId="1" xfId="0" applyNumberFormat="1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3" fontId="29" fillId="5" borderId="1" xfId="0" applyNumberFormat="1" applyFont="1" applyFill="1" applyBorder="1" applyAlignment="1">
      <alignment horizontal="center" vertical="center" wrapText="1"/>
    </xf>
    <xf numFmtId="43" fontId="26" fillId="0" borderId="0" xfId="5" applyFont="1"/>
    <xf numFmtId="167" fontId="26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9" fillId="5" borderId="0" xfId="0" applyNumberFormat="1" applyFont="1" applyFill="1" applyBorder="1" applyAlignment="1">
      <alignment horizontal="center" vertical="center" wrapText="1"/>
    </xf>
    <xf numFmtId="166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right"/>
    </xf>
    <xf numFmtId="164" fontId="0" fillId="5" borderId="1" xfId="0" applyNumberFormat="1" applyFill="1" applyBorder="1" applyAlignment="1">
      <alignment horizontal="center" vertical="center"/>
    </xf>
    <xf numFmtId="0" fontId="3" fillId="5" borderId="0" xfId="0" applyFont="1" applyFill="1"/>
    <xf numFmtId="3" fontId="32" fillId="5" borderId="1" xfId="0" applyNumberFormat="1" applyFont="1" applyFill="1" applyBorder="1" applyAlignment="1">
      <alignment horizontal="center" vertical="center"/>
    </xf>
    <xf numFmtId="164" fontId="32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13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 vertical="center" wrapText="1"/>
    </xf>
    <xf numFmtId="166" fontId="20" fillId="5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5" borderId="1" xfId="0" applyNumberFormat="1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</cellXfs>
  <cellStyles count="6">
    <cellStyle name="Bad 2" xfId="2"/>
    <cellStyle name="Comma" xfId="5" builtinId="3"/>
    <cellStyle name="Normal" xfId="0" builtinId="0"/>
    <cellStyle name="Normal 2" xfId="1"/>
    <cellStyle name="Normal 2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0"/>
  <sheetViews>
    <sheetView view="pageBreakPreview" zoomScaleNormal="100" zoomScaleSheetLayoutView="100" workbookViewId="0">
      <selection activeCell="F10" sqref="F10"/>
    </sheetView>
  </sheetViews>
  <sheetFormatPr defaultRowHeight="12.75"/>
  <cols>
    <col min="1" max="1" width="3.85546875" style="97" customWidth="1"/>
    <col min="2" max="2" width="5.85546875" style="97" customWidth="1"/>
    <col min="3" max="3" width="45.42578125" style="97" customWidth="1"/>
    <col min="4" max="4" width="18.85546875" style="97" customWidth="1"/>
    <col min="5" max="6" width="24" style="97" customWidth="1"/>
    <col min="7" max="8" width="9.140625" style="97"/>
    <col min="9" max="9" width="11" style="97" bestFit="1" customWidth="1"/>
    <col min="10" max="10" width="9.140625" style="97"/>
    <col min="11" max="11" width="8.7109375" style="97" customWidth="1"/>
    <col min="12" max="16384" width="9.140625" style="97"/>
  </cols>
  <sheetData>
    <row r="2" spans="1:27" ht="44.25" customHeight="1">
      <c r="A2" s="141" t="s">
        <v>142</v>
      </c>
      <c r="B2" s="141"/>
      <c r="C2" s="141"/>
      <c r="D2" s="141"/>
      <c r="E2" s="141"/>
      <c r="F2" s="141"/>
      <c r="G2" s="141"/>
      <c r="H2" s="141"/>
      <c r="M2" s="98"/>
    </row>
    <row r="3" spans="1:27" ht="18">
      <c r="F3" s="117" t="s">
        <v>132</v>
      </c>
      <c r="M3" s="98"/>
    </row>
    <row r="4" spans="1:27" ht="15">
      <c r="E4" s="99"/>
      <c r="F4" s="99"/>
      <c r="M4" s="98"/>
    </row>
    <row r="5" spans="1:27" ht="18">
      <c r="B5" s="137"/>
      <c r="C5" s="137"/>
      <c r="D5" s="137"/>
      <c r="E5" s="137"/>
      <c r="F5" s="112"/>
      <c r="G5" s="138"/>
      <c r="H5" s="138"/>
      <c r="I5" s="138"/>
      <c r="J5" s="138"/>
      <c r="K5" s="138"/>
      <c r="L5" s="138"/>
      <c r="M5" s="98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</row>
    <row r="6" spans="1:27" s="102" customFormat="1" ht="72">
      <c r="B6" s="7" t="s">
        <v>11</v>
      </c>
      <c r="C6" s="7" t="s">
        <v>133</v>
      </c>
      <c r="D6" s="7" t="s">
        <v>134</v>
      </c>
      <c r="E6" s="7" t="s">
        <v>24</v>
      </c>
      <c r="F6" s="7" t="s">
        <v>137</v>
      </c>
      <c r="G6" s="101"/>
      <c r="I6" s="97"/>
      <c r="M6" s="98"/>
    </row>
    <row r="7" spans="1:27" s="102" customFormat="1" ht="18">
      <c r="B7" s="7"/>
      <c r="C7" s="7"/>
      <c r="D7" s="7"/>
      <c r="E7" s="7"/>
      <c r="F7" s="7"/>
      <c r="G7" s="101"/>
      <c r="I7" s="97"/>
      <c r="M7" s="98"/>
    </row>
    <row r="8" spans="1:27" ht="15">
      <c r="B8" s="103">
        <v>1</v>
      </c>
      <c r="C8" s="8" t="s">
        <v>138</v>
      </c>
      <c r="D8" s="103">
        <f>'დანართი 2'!D6</f>
        <v>63</v>
      </c>
      <c r="E8" s="103">
        <f>'დანართი 2'!G6</f>
        <v>104400</v>
      </c>
      <c r="F8" s="103">
        <f>' დანართი 1'!E8*12</f>
        <v>1252800</v>
      </c>
      <c r="G8" s="104"/>
      <c r="M8" s="98"/>
    </row>
    <row r="9" spans="1:27" ht="15">
      <c r="B9" s="103">
        <v>2</v>
      </c>
      <c r="C9" s="8" t="s">
        <v>139</v>
      </c>
      <c r="D9" s="103">
        <f>'დანართი 3'!C3</f>
        <v>305</v>
      </c>
      <c r="E9" s="105">
        <f>'დანართი 3'!F3</f>
        <v>253450</v>
      </c>
      <c r="F9" s="105">
        <f>E9*12</f>
        <v>3041400</v>
      </c>
      <c r="G9" s="104"/>
      <c r="H9" s="104"/>
      <c r="I9" s="106"/>
      <c r="M9" s="98"/>
    </row>
    <row r="10" spans="1:27" ht="30.75" customHeight="1">
      <c r="B10" s="139" t="s">
        <v>135</v>
      </c>
      <c r="C10" s="139"/>
      <c r="D10" s="107">
        <f>D8+D9</f>
        <v>368</v>
      </c>
      <c r="E10" s="107">
        <f>E8+E9</f>
        <v>357850</v>
      </c>
      <c r="F10" s="107">
        <f>F8+F9</f>
        <v>4294200</v>
      </c>
      <c r="M10" s="98"/>
    </row>
    <row r="11" spans="1:27" ht="27" customHeight="1">
      <c r="B11" s="140" t="s">
        <v>136</v>
      </c>
      <c r="C11" s="140"/>
      <c r="D11" s="108"/>
      <c r="E11" s="109"/>
      <c r="F11" s="113"/>
      <c r="H11" s="104"/>
      <c r="I11" s="104"/>
      <c r="J11" s="104"/>
      <c r="L11" s="104"/>
      <c r="M11" s="98"/>
    </row>
    <row r="12" spans="1:27">
      <c r="J12" s="104"/>
      <c r="M12" s="98"/>
    </row>
    <row r="13" spans="1:27">
      <c r="H13" s="104"/>
      <c r="M13" s="98"/>
    </row>
    <row r="14" spans="1:27">
      <c r="M14" s="98"/>
    </row>
    <row r="15" spans="1:27">
      <c r="E15" s="110"/>
      <c r="F15" s="110"/>
      <c r="H15" s="104"/>
      <c r="M15" s="98"/>
    </row>
    <row r="16" spans="1:27">
      <c r="H16" s="104"/>
      <c r="M16" s="98"/>
    </row>
    <row r="17" spans="5:13">
      <c r="E17" s="111"/>
      <c r="F17" s="111"/>
      <c r="M17" s="98"/>
    </row>
    <row r="18" spans="5:13">
      <c r="M18" s="98"/>
    </row>
    <row r="19" spans="5:13">
      <c r="M19" s="98"/>
    </row>
    <row r="20" spans="5:13">
      <c r="M20" s="98"/>
    </row>
  </sheetData>
  <mergeCells count="5">
    <mergeCell ref="B5:E5"/>
    <mergeCell ref="G5:L5"/>
    <mergeCell ref="B10:C10"/>
    <mergeCell ref="B11:C11"/>
    <mergeCell ref="A2:H2"/>
  </mergeCells>
  <pageMargins left="0.7" right="0.7" top="0.75" bottom="0.75" header="0.3" footer="0.3"/>
  <pageSetup paperSize="9" scale="7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70"/>
  <sheetViews>
    <sheetView tabSelected="1" view="pageBreakPreview" topLeftCell="A37" zoomScaleNormal="100" zoomScaleSheetLayoutView="100" workbookViewId="0">
      <selection activeCell="N58" sqref="N58"/>
    </sheetView>
  </sheetViews>
  <sheetFormatPr defaultRowHeight="12"/>
  <cols>
    <col min="1" max="1" width="3.140625" style="1" customWidth="1"/>
    <col min="2" max="2" width="4" style="1" bestFit="1" customWidth="1"/>
    <col min="3" max="3" width="41.7109375" style="1" customWidth="1"/>
    <col min="4" max="4" width="14.7109375" style="1" customWidth="1"/>
    <col min="5" max="5" width="17.28515625" style="1" customWidth="1"/>
    <col min="6" max="6" width="15.7109375" style="1" customWidth="1"/>
    <col min="7" max="7" width="17.5703125" style="1" customWidth="1"/>
    <col min="8" max="8" width="22.28515625" style="1" customWidth="1"/>
    <col min="9" max="9" width="19.85546875" style="1" customWidth="1"/>
    <col min="10" max="16384" width="9.140625" style="1"/>
  </cols>
  <sheetData>
    <row r="3" spans="2:13" ht="18" customHeight="1"/>
    <row r="4" spans="2:13" ht="53.25" customHeight="1">
      <c r="B4" s="142" t="s">
        <v>140</v>
      </c>
      <c r="C4" s="142"/>
      <c r="D4" s="142"/>
      <c r="E4" s="142"/>
      <c r="F4" s="142"/>
      <c r="G4" s="142"/>
      <c r="H4" s="142"/>
      <c r="I4" s="142"/>
    </row>
    <row r="5" spans="2:13" s="3" customFormat="1" ht="96" customHeight="1">
      <c r="B5" s="7" t="s">
        <v>11</v>
      </c>
      <c r="C5" s="32" t="s">
        <v>22</v>
      </c>
      <c r="D5" s="32" t="s">
        <v>18</v>
      </c>
      <c r="E5" s="32" t="s">
        <v>19</v>
      </c>
      <c r="F5" s="32" t="s">
        <v>23</v>
      </c>
      <c r="G5" s="32" t="s">
        <v>24</v>
      </c>
      <c r="H5" s="32" t="s">
        <v>25</v>
      </c>
      <c r="I5" s="32" t="s">
        <v>21</v>
      </c>
    </row>
    <row r="6" spans="2:13" s="3" customFormat="1" ht="24" customHeight="1">
      <c r="B6" s="7"/>
      <c r="C6" s="32" t="s">
        <v>20</v>
      </c>
      <c r="D6" s="25">
        <f>D7+D10+D21+D27+D37+D49</f>
        <v>63</v>
      </c>
      <c r="E6" s="7"/>
      <c r="F6" s="7"/>
      <c r="G6" s="26">
        <f>G7+G10+G21+G27+G37+G49</f>
        <v>104400</v>
      </c>
      <c r="H6" s="26">
        <f>H7+H10+H21+H27+H37+H49</f>
        <v>1252800</v>
      </c>
      <c r="I6" s="26">
        <f>H6</f>
        <v>1252800</v>
      </c>
    </row>
    <row r="7" spans="2:13" s="3" customFormat="1" ht="22.5" customHeight="1">
      <c r="B7" s="15"/>
      <c r="C7" s="15" t="s">
        <v>3</v>
      </c>
      <c r="D7" s="22">
        <f>D8+D9</f>
        <v>4</v>
      </c>
      <c r="E7" s="15"/>
      <c r="F7" s="15"/>
      <c r="G7" s="22">
        <f>G8+G9</f>
        <v>17400</v>
      </c>
      <c r="H7" s="22">
        <f>H8+H9</f>
        <v>208800</v>
      </c>
      <c r="I7" s="143"/>
    </row>
    <row r="8" spans="2:13" ht="15">
      <c r="B8" s="5"/>
      <c r="C8" s="8" t="s">
        <v>14</v>
      </c>
      <c r="D8" s="4">
        <v>1</v>
      </c>
      <c r="E8" s="4"/>
      <c r="F8" s="122">
        <v>5400</v>
      </c>
      <c r="G8" s="21">
        <f>D8*F8</f>
        <v>5400</v>
      </c>
      <c r="H8" s="21">
        <f>G8*12</f>
        <v>64800</v>
      </c>
      <c r="I8" s="144"/>
      <c r="M8" s="123"/>
    </row>
    <row r="9" spans="2:13" ht="15">
      <c r="B9" s="5"/>
      <c r="C9" s="8" t="s">
        <v>15</v>
      </c>
      <c r="D9" s="19">
        <v>3</v>
      </c>
      <c r="E9" s="4"/>
      <c r="F9" s="122">
        <v>4000</v>
      </c>
      <c r="G9" s="21">
        <f>D9*F9</f>
        <v>12000</v>
      </c>
      <c r="H9" s="21">
        <f>G9*12</f>
        <v>144000</v>
      </c>
      <c r="I9" s="144"/>
    </row>
    <row r="10" spans="2:13" ht="30">
      <c r="B10" s="15" t="s">
        <v>0</v>
      </c>
      <c r="C10" s="15" t="s">
        <v>152</v>
      </c>
      <c r="D10" s="22">
        <f>D11+D12+D17</f>
        <v>10</v>
      </c>
      <c r="E10" s="22"/>
      <c r="F10" s="15"/>
      <c r="G10" s="22">
        <f>G11+G12+G17</f>
        <v>16000</v>
      </c>
      <c r="H10" s="22">
        <f>H11+H12+H17</f>
        <v>192000</v>
      </c>
      <c r="I10" s="144"/>
    </row>
    <row r="11" spans="2:13" ht="15">
      <c r="B11" s="13"/>
      <c r="C11" s="12" t="s">
        <v>5</v>
      </c>
      <c r="D11" s="135">
        <v>1</v>
      </c>
      <c r="E11" s="136">
        <v>2.8</v>
      </c>
      <c r="F11" s="73">
        <f>E11*1000</f>
        <v>2800</v>
      </c>
      <c r="G11" s="135">
        <f>D11*F11</f>
        <v>2800</v>
      </c>
      <c r="H11" s="135">
        <f>G11*12</f>
        <v>33600</v>
      </c>
      <c r="I11" s="144"/>
    </row>
    <row r="12" spans="2:13" ht="30">
      <c r="B12" s="13"/>
      <c r="C12" s="13" t="s">
        <v>143</v>
      </c>
      <c r="D12" s="133">
        <f>D13+D14+D15+D16</f>
        <v>5</v>
      </c>
      <c r="E12" s="133"/>
      <c r="F12" s="133"/>
      <c r="G12" s="133">
        <f>G13+G14+G15+G16</f>
        <v>7300</v>
      </c>
      <c r="H12" s="133">
        <f>H13+H14+H15+H16</f>
        <v>87600</v>
      </c>
      <c r="I12" s="144"/>
    </row>
    <row r="13" spans="2:13" ht="15">
      <c r="B13" s="11"/>
      <c r="C13" s="12" t="s">
        <v>6</v>
      </c>
      <c r="D13" s="4">
        <v>1</v>
      </c>
      <c r="E13" s="118">
        <v>2.5</v>
      </c>
      <c r="F13" s="20">
        <f>E13*1000</f>
        <v>2500</v>
      </c>
      <c r="G13" s="20">
        <f>D13*F13</f>
        <v>2500</v>
      </c>
      <c r="H13" s="20">
        <f>G13*12</f>
        <v>30000</v>
      </c>
      <c r="I13" s="144"/>
    </row>
    <row r="14" spans="2:13" ht="15">
      <c r="B14" s="11"/>
      <c r="C14" s="12" t="s">
        <v>9</v>
      </c>
      <c r="D14" s="4">
        <v>1</v>
      </c>
      <c r="E14" s="27">
        <v>1.3</v>
      </c>
      <c r="F14" s="20">
        <f t="shared" ref="F14:F16" si="0">E14*1000</f>
        <v>1300</v>
      </c>
      <c r="G14" s="20">
        <f t="shared" ref="G14:G16" si="1">D14*F14</f>
        <v>1300</v>
      </c>
      <c r="H14" s="20">
        <f t="shared" ref="H14:H17" si="2">G14*12</f>
        <v>15600</v>
      </c>
      <c r="I14" s="144"/>
    </row>
    <row r="15" spans="2:13" ht="15">
      <c r="B15" s="11"/>
      <c r="C15" s="12" t="s">
        <v>7</v>
      </c>
      <c r="D15" s="19">
        <f>2</f>
        <v>2</v>
      </c>
      <c r="E15" s="27">
        <v>1.2</v>
      </c>
      <c r="F15" s="20">
        <f t="shared" si="0"/>
        <v>1200</v>
      </c>
      <c r="G15" s="20">
        <f t="shared" si="1"/>
        <v>2400</v>
      </c>
      <c r="H15" s="20">
        <f t="shared" si="2"/>
        <v>28800</v>
      </c>
      <c r="I15" s="144"/>
    </row>
    <row r="16" spans="2:13" ht="15">
      <c r="B16" s="11"/>
      <c r="C16" s="12" t="s">
        <v>7</v>
      </c>
      <c r="D16" s="19">
        <f>1</f>
        <v>1</v>
      </c>
      <c r="E16" s="118">
        <v>1.1000000000000001</v>
      </c>
      <c r="F16" s="20">
        <f t="shared" si="0"/>
        <v>1100</v>
      </c>
      <c r="G16" s="20">
        <f t="shared" si="1"/>
        <v>1100</v>
      </c>
      <c r="H16" s="20">
        <f t="shared" si="2"/>
        <v>13200</v>
      </c>
      <c r="I16" s="144"/>
    </row>
    <row r="17" spans="2:9" ht="30">
      <c r="B17" s="11"/>
      <c r="C17" s="13" t="s">
        <v>154</v>
      </c>
      <c r="D17" s="120">
        <f>D18+D19+D20</f>
        <v>4</v>
      </c>
      <c r="E17" s="121"/>
      <c r="F17" s="134"/>
      <c r="G17" s="134">
        <f>G18+G19+G20</f>
        <v>5900</v>
      </c>
      <c r="H17" s="134">
        <f t="shared" si="2"/>
        <v>70800</v>
      </c>
      <c r="I17" s="144"/>
    </row>
    <row r="18" spans="2:9" ht="15">
      <c r="B18" s="11"/>
      <c r="C18" s="12" t="s">
        <v>6</v>
      </c>
      <c r="D18" s="19">
        <v>1</v>
      </c>
      <c r="E18" s="118">
        <v>2.2000000000000002</v>
      </c>
      <c r="F18" s="20">
        <f>E18*1000</f>
        <v>2200</v>
      </c>
      <c r="G18" s="20">
        <f>D18*F18</f>
        <v>2200</v>
      </c>
      <c r="H18" s="20">
        <f>G18*12</f>
        <v>26400</v>
      </c>
      <c r="I18" s="144"/>
    </row>
    <row r="19" spans="2:9" ht="15">
      <c r="B19" s="11"/>
      <c r="C19" s="12" t="s">
        <v>7</v>
      </c>
      <c r="D19" s="19">
        <v>1</v>
      </c>
      <c r="E19" s="118">
        <v>1.3</v>
      </c>
      <c r="F19" s="20">
        <f>E19*1000</f>
        <v>1300</v>
      </c>
      <c r="G19" s="20">
        <f>D19*F19</f>
        <v>1300</v>
      </c>
      <c r="H19" s="20">
        <f>G19*12</f>
        <v>15600</v>
      </c>
      <c r="I19" s="144"/>
    </row>
    <row r="20" spans="2:9" ht="15">
      <c r="B20" s="11"/>
      <c r="C20" s="12" t="s">
        <v>7</v>
      </c>
      <c r="D20" s="19">
        <v>2</v>
      </c>
      <c r="E20" s="118">
        <v>1.2</v>
      </c>
      <c r="F20" s="20">
        <f>E20*1000</f>
        <v>1200</v>
      </c>
      <c r="G20" s="20">
        <f>D20*F20</f>
        <v>2400</v>
      </c>
      <c r="H20" s="20">
        <f>G20*12</f>
        <v>28800</v>
      </c>
      <c r="I20" s="144"/>
    </row>
    <row r="21" spans="2:9" ht="15">
      <c r="B21" s="15" t="s">
        <v>1</v>
      </c>
      <c r="C21" s="15" t="s">
        <v>153</v>
      </c>
      <c r="D21" s="22">
        <f>D22+D23+D24+D25+D26</f>
        <v>6</v>
      </c>
      <c r="E21" s="28"/>
      <c r="F21" s="15"/>
      <c r="G21" s="22">
        <f>G22+G23+G24+G25+G26</f>
        <v>8300</v>
      </c>
      <c r="H21" s="22">
        <f>H22+H23+H24+H25+H26</f>
        <v>99600</v>
      </c>
      <c r="I21" s="144"/>
    </row>
    <row r="22" spans="2:9" ht="15">
      <c r="B22" s="11"/>
      <c r="C22" s="12" t="s">
        <v>12</v>
      </c>
      <c r="D22" s="4">
        <v>1</v>
      </c>
      <c r="E22" s="118">
        <v>2.5</v>
      </c>
      <c r="F22" s="20">
        <f>E22*1000</f>
        <v>2500</v>
      </c>
      <c r="G22" s="20">
        <f>D22*F22</f>
        <v>2500</v>
      </c>
      <c r="H22" s="20">
        <f>G22*12</f>
        <v>30000</v>
      </c>
      <c r="I22" s="144"/>
    </row>
    <row r="23" spans="2:9" s="6" customFormat="1" ht="20.25" customHeight="1">
      <c r="B23" s="11"/>
      <c r="C23" s="12" t="s">
        <v>9</v>
      </c>
      <c r="D23" s="16">
        <v>1</v>
      </c>
      <c r="E23" s="29">
        <v>1.3</v>
      </c>
      <c r="F23" s="20">
        <f t="shared" ref="F23:F26" si="3">E23*1000</f>
        <v>1300</v>
      </c>
      <c r="G23" s="20">
        <f t="shared" ref="G23:G26" si="4">D23*F23</f>
        <v>1300</v>
      </c>
      <c r="H23" s="20">
        <f t="shared" ref="H23:H26" si="5">G23*12</f>
        <v>15600</v>
      </c>
      <c r="I23" s="144"/>
    </row>
    <row r="24" spans="2:9" ht="15">
      <c r="B24" s="11"/>
      <c r="C24" s="12" t="s">
        <v>9</v>
      </c>
      <c r="D24" s="10">
        <v>1</v>
      </c>
      <c r="E24" s="30">
        <v>1.2</v>
      </c>
      <c r="F24" s="20">
        <f t="shared" si="3"/>
        <v>1200</v>
      </c>
      <c r="G24" s="20">
        <f t="shared" si="4"/>
        <v>1200</v>
      </c>
      <c r="H24" s="20">
        <f t="shared" si="5"/>
        <v>14400</v>
      </c>
      <c r="I24" s="144"/>
    </row>
    <row r="25" spans="2:9" ht="15">
      <c r="B25" s="11"/>
      <c r="C25" s="12" t="s">
        <v>7</v>
      </c>
      <c r="D25" s="10">
        <v>1</v>
      </c>
      <c r="E25" s="30">
        <v>1.1000000000000001</v>
      </c>
      <c r="F25" s="20">
        <f t="shared" ref="F25" si="6">E25*1000</f>
        <v>1100</v>
      </c>
      <c r="G25" s="20">
        <f t="shared" ref="G25" si="7">D25*F25</f>
        <v>1100</v>
      </c>
      <c r="H25" s="20">
        <f t="shared" ref="H25" si="8">G25*12</f>
        <v>13200</v>
      </c>
      <c r="I25" s="144"/>
    </row>
    <row r="26" spans="2:9" s="2" customFormat="1" ht="15">
      <c r="B26" s="11"/>
      <c r="C26" s="12" t="s">
        <v>7</v>
      </c>
      <c r="D26" s="124">
        <f>2</f>
        <v>2</v>
      </c>
      <c r="E26" s="125">
        <v>1.1000000000000001</v>
      </c>
      <c r="F26" s="20">
        <f t="shared" si="3"/>
        <v>1100</v>
      </c>
      <c r="G26" s="20">
        <f t="shared" si="4"/>
        <v>2200</v>
      </c>
      <c r="H26" s="20">
        <f t="shared" si="5"/>
        <v>26400</v>
      </c>
      <c r="I26" s="144"/>
    </row>
    <row r="27" spans="2:9" ht="15">
      <c r="B27" s="15" t="s">
        <v>2</v>
      </c>
      <c r="C27" s="15" t="s">
        <v>144</v>
      </c>
      <c r="D27" s="22">
        <f>D28+D29+D33</f>
        <v>10</v>
      </c>
      <c r="E27" s="28"/>
      <c r="F27" s="15"/>
      <c r="G27" s="22">
        <f>G28+G29+G33</f>
        <v>15800</v>
      </c>
      <c r="H27" s="22">
        <f>H28+H29+H33</f>
        <v>189600</v>
      </c>
      <c r="I27" s="144"/>
    </row>
    <row r="28" spans="2:9" ht="15">
      <c r="B28" s="11"/>
      <c r="C28" s="12" t="s">
        <v>5</v>
      </c>
      <c r="D28" s="4">
        <v>1</v>
      </c>
      <c r="E28" s="118">
        <v>2.8</v>
      </c>
      <c r="F28" s="21">
        <f>E28*1000</f>
        <v>2800</v>
      </c>
      <c r="G28" s="21">
        <f>D28*F28</f>
        <v>2800</v>
      </c>
      <c r="H28" s="21">
        <f>G28*12</f>
        <v>33600</v>
      </c>
      <c r="I28" s="144"/>
    </row>
    <row r="29" spans="2:9" ht="17.25" customHeight="1">
      <c r="B29" s="11"/>
      <c r="C29" s="13" t="s">
        <v>13</v>
      </c>
      <c r="D29" s="9">
        <f>SUM(D30:D32)</f>
        <v>5</v>
      </c>
      <c r="E29" s="31"/>
      <c r="F29" s="20"/>
      <c r="G29" s="23">
        <f>G30+G31+G32</f>
        <v>7100</v>
      </c>
      <c r="H29" s="23">
        <f>H30+H31+H32</f>
        <v>85200</v>
      </c>
      <c r="I29" s="144"/>
    </row>
    <row r="30" spans="2:9" s="2" customFormat="1" ht="15">
      <c r="B30" s="11"/>
      <c r="C30" s="12" t="s">
        <v>6</v>
      </c>
      <c r="D30" s="18">
        <v>1</v>
      </c>
      <c r="E30" s="118">
        <v>2.2000000000000002</v>
      </c>
      <c r="F30" s="21">
        <f>E30*1000</f>
        <v>2200</v>
      </c>
      <c r="G30" s="20">
        <f>D30*F30</f>
        <v>2200</v>
      </c>
      <c r="H30" s="20">
        <f>G30*12</f>
        <v>26400</v>
      </c>
      <c r="I30" s="144"/>
    </row>
    <row r="31" spans="2:9" ht="15">
      <c r="B31" s="11"/>
      <c r="C31" s="12" t="s">
        <v>9</v>
      </c>
      <c r="D31" s="4">
        <v>1</v>
      </c>
      <c r="E31" s="27">
        <v>1.3</v>
      </c>
      <c r="F31" s="21">
        <f t="shared" ref="F31:F32" si="9">E31*1000</f>
        <v>1300</v>
      </c>
      <c r="G31" s="20">
        <f t="shared" ref="G31:G32" si="10">D31*F31</f>
        <v>1300</v>
      </c>
      <c r="H31" s="20">
        <f t="shared" ref="H31:H33" si="11">G31*12</f>
        <v>15600</v>
      </c>
      <c r="I31" s="144"/>
    </row>
    <row r="32" spans="2:9" ht="22.5" customHeight="1">
      <c r="B32" s="11"/>
      <c r="C32" s="12" t="s">
        <v>9</v>
      </c>
      <c r="D32" s="4">
        <f>2+1</f>
        <v>3</v>
      </c>
      <c r="E32" s="27">
        <v>1.2</v>
      </c>
      <c r="F32" s="21">
        <f t="shared" si="9"/>
        <v>1200</v>
      </c>
      <c r="G32" s="20">
        <f t="shared" si="10"/>
        <v>3600</v>
      </c>
      <c r="H32" s="20">
        <f t="shared" si="11"/>
        <v>43200</v>
      </c>
      <c r="I32" s="144"/>
    </row>
    <row r="33" spans="2:9" ht="28.5" customHeight="1">
      <c r="B33" s="11"/>
      <c r="C33" s="13" t="s">
        <v>145</v>
      </c>
      <c r="D33" s="13">
        <f>D34+D35+D36</f>
        <v>4</v>
      </c>
      <c r="E33" s="13"/>
      <c r="F33" s="13">
        <f>F34+F35+F36</f>
        <v>4700</v>
      </c>
      <c r="G33" s="13">
        <f>G34+G35+G36</f>
        <v>5900</v>
      </c>
      <c r="H33" s="13">
        <f t="shared" si="11"/>
        <v>70800</v>
      </c>
      <c r="I33" s="144"/>
    </row>
    <row r="34" spans="2:9" ht="21.75" customHeight="1">
      <c r="B34" s="11"/>
      <c r="C34" s="12" t="s">
        <v>6</v>
      </c>
      <c r="D34" s="4">
        <v>1</v>
      </c>
      <c r="E34" s="118">
        <v>2.2000000000000002</v>
      </c>
      <c r="F34" s="21">
        <f>E34*1000</f>
        <v>2200</v>
      </c>
      <c r="G34" s="20">
        <f>D34*F34</f>
        <v>2200</v>
      </c>
      <c r="H34" s="20">
        <f>G34*12</f>
        <v>26400</v>
      </c>
      <c r="I34" s="144"/>
    </row>
    <row r="35" spans="2:9" ht="21" customHeight="1">
      <c r="B35" s="11"/>
      <c r="C35" s="12" t="s">
        <v>9</v>
      </c>
      <c r="D35" s="4">
        <v>1</v>
      </c>
      <c r="E35" s="27">
        <v>1.3</v>
      </c>
      <c r="F35" s="21">
        <f>E35*1000</f>
        <v>1300</v>
      </c>
      <c r="G35" s="20">
        <f>D35*F35</f>
        <v>1300</v>
      </c>
      <c r="H35" s="20">
        <f>G35*12</f>
        <v>15600</v>
      </c>
      <c r="I35" s="144"/>
    </row>
    <row r="36" spans="2:9" ht="21" customHeight="1">
      <c r="B36" s="11"/>
      <c r="C36" s="12" t="s">
        <v>7</v>
      </c>
      <c r="D36" s="4">
        <v>2</v>
      </c>
      <c r="E36" s="27">
        <v>1.2</v>
      </c>
      <c r="F36" s="21">
        <f>E36*1000</f>
        <v>1200</v>
      </c>
      <c r="G36" s="20">
        <f>D36*F36</f>
        <v>2400</v>
      </c>
      <c r="H36" s="20">
        <f>G36*12</f>
        <v>28800</v>
      </c>
      <c r="I36" s="144"/>
    </row>
    <row r="37" spans="2:9" s="119" customFormat="1" ht="30">
      <c r="B37" s="15" t="s">
        <v>17</v>
      </c>
      <c r="C37" s="15" t="s">
        <v>146</v>
      </c>
      <c r="D37" s="22">
        <f>D38+D39+D43</f>
        <v>19</v>
      </c>
      <c r="E37" s="15"/>
      <c r="F37" s="15"/>
      <c r="G37" s="22">
        <f>G38+G39+G43</f>
        <v>25400</v>
      </c>
      <c r="H37" s="22">
        <f>H38+H39+H43</f>
        <v>304800</v>
      </c>
      <c r="I37" s="144"/>
    </row>
    <row r="38" spans="2:9" s="119" customFormat="1" ht="15">
      <c r="B38" s="11"/>
      <c r="C38" s="12" t="s">
        <v>5</v>
      </c>
      <c r="D38" s="19">
        <v>1</v>
      </c>
      <c r="E38" s="118">
        <v>2.8</v>
      </c>
      <c r="F38" s="19">
        <f>E38*1000</f>
        <v>2800</v>
      </c>
      <c r="G38" s="19">
        <f>D38*F38</f>
        <v>2800</v>
      </c>
      <c r="H38" s="19">
        <f>G38*12</f>
        <v>33600</v>
      </c>
      <c r="I38" s="144"/>
    </row>
    <row r="39" spans="2:9" s="119" customFormat="1" ht="30">
      <c r="B39" s="11"/>
      <c r="C39" s="13" t="s">
        <v>148</v>
      </c>
      <c r="D39" s="120">
        <f>D40+D41+D42</f>
        <v>7</v>
      </c>
      <c r="E39" s="121"/>
      <c r="F39" s="120"/>
      <c r="G39" s="120">
        <f>G40+G41+G42</f>
        <v>8900</v>
      </c>
      <c r="H39" s="120">
        <f>H40+H41+H42</f>
        <v>106800</v>
      </c>
      <c r="I39" s="144"/>
    </row>
    <row r="40" spans="2:9" s="119" customFormat="1" ht="15">
      <c r="B40" s="11"/>
      <c r="C40" s="12" t="s">
        <v>6</v>
      </c>
      <c r="D40" s="19">
        <v>1</v>
      </c>
      <c r="E40" s="118">
        <v>2.2000000000000002</v>
      </c>
      <c r="F40" s="19">
        <f>E40*1000</f>
        <v>2200</v>
      </c>
      <c r="G40" s="19">
        <f>D40*F40</f>
        <v>2200</v>
      </c>
      <c r="H40" s="19">
        <f>G40*12</f>
        <v>26400</v>
      </c>
      <c r="I40" s="144"/>
    </row>
    <row r="41" spans="2:9" s="119" customFormat="1" ht="15">
      <c r="B41" s="11"/>
      <c r="C41" s="12" t="s">
        <v>9</v>
      </c>
      <c r="D41" s="19">
        <v>1</v>
      </c>
      <c r="E41" s="126">
        <v>1.2</v>
      </c>
      <c r="F41" s="19">
        <f>E41*1000</f>
        <v>1200</v>
      </c>
      <c r="G41" s="19">
        <f>D41*F41</f>
        <v>1200</v>
      </c>
      <c r="H41" s="19">
        <f>G41*12</f>
        <v>14400</v>
      </c>
      <c r="I41" s="144"/>
    </row>
    <row r="42" spans="2:9" s="119" customFormat="1" ht="15">
      <c r="B42" s="11"/>
      <c r="C42" s="12" t="s">
        <v>7</v>
      </c>
      <c r="D42" s="19">
        <f>4+1</f>
        <v>5</v>
      </c>
      <c r="E42" s="126">
        <v>1.1000000000000001</v>
      </c>
      <c r="F42" s="19">
        <f>E42*1000</f>
        <v>1100</v>
      </c>
      <c r="G42" s="19">
        <f>D42*F42</f>
        <v>5500</v>
      </c>
      <c r="H42" s="19">
        <f>G42*12</f>
        <v>66000</v>
      </c>
      <c r="I42" s="144"/>
    </row>
    <row r="43" spans="2:9" s="119" customFormat="1" ht="30">
      <c r="B43" s="11"/>
      <c r="C43" s="13" t="s">
        <v>147</v>
      </c>
      <c r="D43" s="120">
        <f>D44+D45+D46+D47+D48</f>
        <v>11</v>
      </c>
      <c r="E43" s="121"/>
      <c r="F43" s="120"/>
      <c r="G43" s="120">
        <f>G44+G45+G46+G47+G48</f>
        <v>13700</v>
      </c>
      <c r="H43" s="120">
        <f>H44+H45+H46+H47+H48</f>
        <v>164400</v>
      </c>
      <c r="I43" s="144"/>
    </row>
    <row r="44" spans="2:9" s="119" customFormat="1" ht="15">
      <c r="B44" s="11"/>
      <c r="C44" s="12" t="s">
        <v>6</v>
      </c>
      <c r="D44" s="19">
        <v>1</v>
      </c>
      <c r="E44" s="118">
        <v>2.2000000000000002</v>
      </c>
      <c r="F44" s="19">
        <f>E44*1000</f>
        <v>2200</v>
      </c>
      <c r="G44" s="19">
        <f>D44*F44</f>
        <v>2200</v>
      </c>
      <c r="H44" s="19">
        <f>G44*12</f>
        <v>26400</v>
      </c>
      <c r="I44" s="144"/>
    </row>
    <row r="45" spans="2:9" s="119" customFormat="1" ht="15">
      <c r="B45" s="11"/>
      <c r="C45" s="12" t="s">
        <v>9</v>
      </c>
      <c r="D45" s="19">
        <v>1</v>
      </c>
      <c r="E45" s="118">
        <v>1.3</v>
      </c>
      <c r="F45" s="19">
        <f>E45*1000</f>
        <v>1300</v>
      </c>
      <c r="G45" s="19">
        <f>D45*F45</f>
        <v>1300</v>
      </c>
      <c r="H45" s="19">
        <f>G45*12</f>
        <v>15600</v>
      </c>
      <c r="I45" s="144"/>
    </row>
    <row r="46" spans="2:9" s="119" customFormat="1" ht="15">
      <c r="B46" s="11"/>
      <c r="C46" s="12" t="s">
        <v>9</v>
      </c>
      <c r="D46" s="19">
        <f>5</f>
        <v>5</v>
      </c>
      <c r="E46" s="126">
        <v>1.2</v>
      </c>
      <c r="F46" s="19">
        <f>E46*1000</f>
        <v>1200</v>
      </c>
      <c r="G46" s="19">
        <f>D46*F46</f>
        <v>6000</v>
      </c>
      <c r="H46" s="19">
        <f>G46*12</f>
        <v>72000</v>
      </c>
      <c r="I46" s="144"/>
    </row>
    <row r="47" spans="2:9" s="119" customFormat="1" ht="15">
      <c r="B47" s="11"/>
      <c r="C47" s="12" t="s">
        <v>7</v>
      </c>
      <c r="D47" s="19">
        <f>1+1</f>
        <v>2</v>
      </c>
      <c r="E47" s="126">
        <v>1.1000000000000001</v>
      </c>
      <c r="F47" s="19">
        <f>E47*1000</f>
        <v>1100</v>
      </c>
      <c r="G47" s="19">
        <f>D47*F47</f>
        <v>2200</v>
      </c>
      <c r="H47" s="19">
        <f>G47*12</f>
        <v>26400</v>
      </c>
      <c r="I47" s="144"/>
    </row>
    <row r="48" spans="2:9" s="119" customFormat="1" ht="15">
      <c r="B48" s="11"/>
      <c r="C48" s="12" t="s">
        <v>16</v>
      </c>
      <c r="D48" s="19">
        <v>2</v>
      </c>
      <c r="E48" s="126">
        <v>1</v>
      </c>
      <c r="F48" s="19">
        <f>E48*1000</f>
        <v>1000</v>
      </c>
      <c r="G48" s="19">
        <f>D48*F48</f>
        <v>2000</v>
      </c>
      <c r="H48" s="19">
        <f>G48*12</f>
        <v>24000</v>
      </c>
      <c r="I48" s="144"/>
    </row>
    <row r="49" spans="2:9" ht="15">
      <c r="B49" s="15" t="s">
        <v>76</v>
      </c>
      <c r="C49" s="15" t="s">
        <v>4</v>
      </c>
      <c r="D49" s="22">
        <f>D50+D51+D55+D60</f>
        <v>14</v>
      </c>
      <c r="E49" s="28"/>
      <c r="F49" s="15"/>
      <c r="G49" s="22">
        <f>G50+G51+G55+G60</f>
        <v>21500</v>
      </c>
      <c r="H49" s="22">
        <f>H50+H51+H55+H60</f>
        <v>258000</v>
      </c>
      <c r="I49" s="144"/>
    </row>
    <row r="50" spans="2:9" s="6" customFormat="1" ht="15">
      <c r="B50" s="11"/>
      <c r="C50" s="12" t="s">
        <v>5</v>
      </c>
      <c r="D50" s="4">
        <v>1</v>
      </c>
      <c r="E50" s="118">
        <v>2.8</v>
      </c>
      <c r="F50" s="21">
        <f>E50*1000</f>
        <v>2800</v>
      </c>
      <c r="G50" s="21">
        <f>D50*F50</f>
        <v>2800</v>
      </c>
      <c r="H50" s="21">
        <f>G50*12</f>
        <v>33600</v>
      </c>
      <c r="I50" s="144"/>
    </row>
    <row r="51" spans="2:9" ht="15">
      <c r="B51" s="14"/>
      <c r="C51" s="13" t="s">
        <v>8</v>
      </c>
      <c r="D51" s="9">
        <f>SUM(D52:D54)</f>
        <v>4</v>
      </c>
      <c r="E51" s="31"/>
      <c r="F51" s="20"/>
      <c r="G51" s="23">
        <f>G52+G53+G54</f>
        <v>5900</v>
      </c>
      <c r="H51" s="23">
        <f>H52+H53+H54</f>
        <v>70800</v>
      </c>
      <c r="I51" s="144"/>
    </row>
    <row r="52" spans="2:9" ht="15">
      <c r="B52" s="11"/>
      <c r="C52" s="12" t="s">
        <v>6</v>
      </c>
      <c r="D52" s="17">
        <v>1</v>
      </c>
      <c r="E52" s="118">
        <v>2.2000000000000002</v>
      </c>
      <c r="F52" s="20">
        <f>E52*1000</f>
        <v>2200</v>
      </c>
      <c r="G52" s="20">
        <f>D52*F52</f>
        <v>2200</v>
      </c>
      <c r="H52" s="20">
        <f>G52*12</f>
        <v>26400</v>
      </c>
      <c r="I52" s="144"/>
    </row>
    <row r="53" spans="2:9" ht="15">
      <c r="B53" s="11"/>
      <c r="C53" s="12" t="s">
        <v>9</v>
      </c>
      <c r="D53" s="4">
        <v>1</v>
      </c>
      <c r="E53" s="27">
        <v>1.3</v>
      </c>
      <c r="F53" s="20">
        <f t="shared" ref="F53:F54" si="12">E53*1000</f>
        <v>1300</v>
      </c>
      <c r="G53" s="20">
        <f t="shared" ref="G53:G54" si="13">D53*F53</f>
        <v>1300</v>
      </c>
      <c r="H53" s="20">
        <f t="shared" ref="H53:H54" si="14">G53*12</f>
        <v>15600</v>
      </c>
      <c r="I53" s="144"/>
    </row>
    <row r="54" spans="2:9" ht="15">
      <c r="B54" s="11"/>
      <c r="C54" s="12" t="s">
        <v>9</v>
      </c>
      <c r="D54" s="4">
        <v>2</v>
      </c>
      <c r="E54" s="27">
        <v>1.2</v>
      </c>
      <c r="F54" s="20">
        <f t="shared" si="12"/>
        <v>1200</v>
      </c>
      <c r="G54" s="20">
        <f t="shared" si="13"/>
        <v>2400</v>
      </c>
      <c r="H54" s="20">
        <f t="shared" si="14"/>
        <v>28800</v>
      </c>
      <c r="I54" s="144"/>
    </row>
    <row r="55" spans="2:9" ht="30">
      <c r="B55" s="14"/>
      <c r="C55" s="13" t="s">
        <v>150</v>
      </c>
      <c r="D55" s="9">
        <f>SUM(D56:D59)</f>
        <v>5</v>
      </c>
      <c r="E55" s="31"/>
      <c r="F55" s="19"/>
      <c r="G55" s="24">
        <f>G56+G57+G58+G59</f>
        <v>7100</v>
      </c>
      <c r="H55" s="24">
        <f>H56+H57+H58+H59</f>
        <v>85200</v>
      </c>
      <c r="I55" s="144"/>
    </row>
    <row r="56" spans="2:9" ht="15">
      <c r="B56" s="11"/>
      <c r="C56" s="12" t="s">
        <v>6</v>
      </c>
      <c r="D56" s="4">
        <v>1</v>
      </c>
      <c r="E56" s="118">
        <v>2.2000000000000002</v>
      </c>
      <c r="F56" s="20">
        <f>E56*1000</f>
        <v>2200</v>
      </c>
      <c r="G56" s="20">
        <f>D56*F56</f>
        <v>2200</v>
      </c>
      <c r="H56" s="20">
        <f>G56*12</f>
        <v>26400</v>
      </c>
      <c r="I56" s="144"/>
    </row>
    <row r="57" spans="2:9" ht="15">
      <c r="B57" s="11"/>
      <c r="C57" s="12" t="s">
        <v>10</v>
      </c>
      <c r="D57" s="4">
        <v>1</v>
      </c>
      <c r="E57" s="118">
        <v>1.5</v>
      </c>
      <c r="F57" s="20">
        <f t="shared" ref="F57:F59" si="15">E57*1000</f>
        <v>1500</v>
      </c>
      <c r="G57" s="20">
        <f t="shared" ref="G57:G59" si="16">D57*F57</f>
        <v>1500</v>
      </c>
      <c r="H57" s="20">
        <f t="shared" ref="H57:H59" si="17">G57*12</f>
        <v>18000</v>
      </c>
      <c r="I57" s="144"/>
    </row>
    <row r="58" spans="2:9" ht="15">
      <c r="B58" s="11"/>
      <c r="C58" s="12" t="s">
        <v>9</v>
      </c>
      <c r="D58" s="4">
        <v>1</v>
      </c>
      <c r="E58" s="27">
        <v>1.2</v>
      </c>
      <c r="F58" s="20">
        <f t="shared" si="15"/>
        <v>1200</v>
      </c>
      <c r="G58" s="20">
        <f t="shared" si="16"/>
        <v>1200</v>
      </c>
      <c r="H58" s="20">
        <f t="shared" si="17"/>
        <v>14400</v>
      </c>
      <c r="I58" s="144"/>
    </row>
    <row r="59" spans="2:9" ht="15">
      <c r="B59" s="11"/>
      <c r="C59" s="12" t="s">
        <v>7</v>
      </c>
      <c r="D59" s="19">
        <f>1+1</f>
        <v>2</v>
      </c>
      <c r="E59" s="118">
        <v>1.1000000000000001</v>
      </c>
      <c r="F59" s="20">
        <f t="shared" si="15"/>
        <v>1100</v>
      </c>
      <c r="G59" s="20">
        <f t="shared" si="16"/>
        <v>2200</v>
      </c>
      <c r="H59" s="20">
        <f t="shared" si="17"/>
        <v>26400</v>
      </c>
      <c r="I59" s="144"/>
    </row>
    <row r="60" spans="2:9" ht="30">
      <c r="B60" s="14"/>
      <c r="C60" s="13" t="s">
        <v>149</v>
      </c>
      <c r="D60" s="9">
        <f>SUM(D61:D63)</f>
        <v>4</v>
      </c>
      <c r="E60" s="31"/>
      <c r="F60" s="20"/>
      <c r="G60" s="23">
        <f>G61+G62+G63</f>
        <v>5700</v>
      </c>
      <c r="H60" s="23">
        <f>H61+H62+H63</f>
        <v>68400</v>
      </c>
      <c r="I60" s="144"/>
    </row>
    <row r="61" spans="2:9" ht="15">
      <c r="B61" s="11"/>
      <c r="C61" s="12" t="s">
        <v>6</v>
      </c>
      <c r="D61" s="17">
        <v>1</v>
      </c>
      <c r="E61" s="118">
        <v>2.2000000000000002</v>
      </c>
      <c r="F61" s="20">
        <f>E61*1000</f>
        <v>2200</v>
      </c>
      <c r="G61" s="20">
        <f>D61*F61</f>
        <v>2200</v>
      </c>
      <c r="H61" s="20">
        <f>G61*12</f>
        <v>26400</v>
      </c>
      <c r="I61" s="144"/>
    </row>
    <row r="62" spans="2:9" ht="15">
      <c r="B62" s="11"/>
      <c r="C62" s="12" t="s">
        <v>9</v>
      </c>
      <c r="D62" s="10">
        <v>1</v>
      </c>
      <c r="E62" s="30">
        <v>1.3</v>
      </c>
      <c r="F62" s="20">
        <f t="shared" ref="F62:F63" si="18">E62*1000</f>
        <v>1300</v>
      </c>
      <c r="G62" s="20">
        <f t="shared" ref="G62:G63" si="19">D62*F62</f>
        <v>1300</v>
      </c>
      <c r="H62" s="20">
        <f t="shared" ref="H62:H63" si="20">G62*12</f>
        <v>15600</v>
      </c>
      <c r="I62" s="144"/>
    </row>
    <row r="63" spans="2:9" ht="15">
      <c r="B63" s="11"/>
      <c r="C63" s="12" t="s">
        <v>7</v>
      </c>
      <c r="D63" s="122">
        <f>1+1</f>
        <v>2</v>
      </c>
      <c r="E63" s="125">
        <v>1.1000000000000001</v>
      </c>
      <c r="F63" s="20">
        <f t="shared" si="18"/>
        <v>1100</v>
      </c>
      <c r="G63" s="20">
        <f t="shared" si="19"/>
        <v>2200</v>
      </c>
      <c r="H63" s="20">
        <f t="shared" si="20"/>
        <v>26400</v>
      </c>
      <c r="I63" s="145"/>
    </row>
    <row r="68" spans="7:7">
      <c r="G68" s="3">
        <v>104400</v>
      </c>
    </row>
    <row r="70" spans="7:7">
      <c r="G70" s="132">
        <f>G68-G6</f>
        <v>0</v>
      </c>
    </row>
  </sheetData>
  <autoFilter ref="A5:I63"/>
  <mergeCells count="2">
    <mergeCell ref="B4:I4"/>
    <mergeCell ref="I7:I63"/>
  </mergeCells>
  <phoneticPr fontId="0" type="noConversion"/>
  <pageMargins left="0.4" right="0.4" top="0.18" bottom="0.2" header="0.17" footer="0.14000000000000001"/>
  <pageSetup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view="pageBreakPreview" zoomScaleNormal="100" zoomScaleSheetLayoutView="100" workbookViewId="0">
      <selection activeCell="H3" sqref="H3"/>
    </sheetView>
  </sheetViews>
  <sheetFormatPr defaultColWidth="10.42578125" defaultRowHeight="15"/>
  <cols>
    <col min="1" max="1" width="5.42578125" style="37" customWidth="1"/>
    <col min="2" max="2" width="43" style="37" customWidth="1"/>
    <col min="3" max="3" width="12.7109375" style="77" customWidth="1"/>
    <col min="4" max="4" width="18.42578125" style="77" customWidth="1"/>
    <col min="5" max="5" width="18.140625" style="77" customWidth="1"/>
    <col min="6" max="6" width="24.140625" style="77" customWidth="1"/>
    <col min="7" max="7" width="18.85546875" style="37" customWidth="1"/>
    <col min="8" max="8" width="17.28515625" style="37" customWidth="1"/>
    <col min="9" max="254" width="10.42578125" style="37"/>
    <col min="255" max="255" width="5.42578125" style="37" customWidth="1"/>
    <col min="256" max="256" width="43" style="37" customWidth="1"/>
    <col min="257" max="257" width="7.85546875" style="37" customWidth="1"/>
    <col min="258" max="258" width="14" style="37" customWidth="1"/>
    <col min="259" max="259" width="14.5703125" style="37" customWidth="1"/>
    <col min="260" max="510" width="10.42578125" style="37"/>
    <col min="511" max="511" width="5.42578125" style="37" customWidth="1"/>
    <col min="512" max="512" width="43" style="37" customWidth="1"/>
    <col min="513" max="513" width="7.85546875" style="37" customWidth="1"/>
    <col min="514" max="514" width="14" style="37" customWidth="1"/>
    <col min="515" max="515" width="14.5703125" style="37" customWidth="1"/>
    <col min="516" max="766" width="10.42578125" style="37"/>
    <col min="767" max="767" width="5.42578125" style="37" customWidth="1"/>
    <col min="768" max="768" width="43" style="37" customWidth="1"/>
    <col min="769" max="769" width="7.85546875" style="37" customWidth="1"/>
    <col min="770" max="770" width="14" style="37" customWidth="1"/>
    <col min="771" max="771" width="14.5703125" style="37" customWidth="1"/>
    <col min="772" max="1022" width="10.42578125" style="37"/>
    <col min="1023" max="1023" width="5.42578125" style="37" customWidth="1"/>
    <col min="1024" max="1024" width="43" style="37" customWidth="1"/>
    <col min="1025" max="1025" width="7.85546875" style="37" customWidth="1"/>
    <col min="1026" max="1026" width="14" style="37" customWidth="1"/>
    <col min="1027" max="1027" width="14.5703125" style="37" customWidth="1"/>
    <col min="1028" max="1278" width="10.42578125" style="37"/>
    <col min="1279" max="1279" width="5.42578125" style="37" customWidth="1"/>
    <col min="1280" max="1280" width="43" style="37" customWidth="1"/>
    <col min="1281" max="1281" width="7.85546875" style="37" customWidth="1"/>
    <col min="1282" max="1282" width="14" style="37" customWidth="1"/>
    <col min="1283" max="1283" width="14.5703125" style="37" customWidth="1"/>
    <col min="1284" max="1534" width="10.42578125" style="37"/>
    <col min="1535" max="1535" width="5.42578125" style="37" customWidth="1"/>
    <col min="1536" max="1536" width="43" style="37" customWidth="1"/>
    <col min="1537" max="1537" width="7.85546875" style="37" customWidth="1"/>
    <col min="1538" max="1538" width="14" style="37" customWidth="1"/>
    <col min="1539" max="1539" width="14.5703125" style="37" customWidth="1"/>
    <col min="1540" max="1790" width="10.42578125" style="37"/>
    <col min="1791" max="1791" width="5.42578125" style="37" customWidth="1"/>
    <col min="1792" max="1792" width="43" style="37" customWidth="1"/>
    <col min="1793" max="1793" width="7.85546875" style="37" customWidth="1"/>
    <col min="1794" max="1794" width="14" style="37" customWidth="1"/>
    <col min="1795" max="1795" width="14.5703125" style="37" customWidth="1"/>
    <col min="1796" max="2046" width="10.42578125" style="37"/>
    <col min="2047" max="2047" width="5.42578125" style="37" customWidth="1"/>
    <col min="2048" max="2048" width="43" style="37" customWidth="1"/>
    <col min="2049" max="2049" width="7.85546875" style="37" customWidth="1"/>
    <col min="2050" max="2050" width="14" style="37" customWidth="1"/>
    <col min="2051" max="2051" width="14.5703125" style="37" customWidth="1"/>
    <col min="2052" max="2302" width="10.42578125" style="37"/>
    <col min="2303" max="2303" width="5.42578125" style="37" customWidth="1"/>
    <col min="2304" max="2304" width="43" style="37" customWidth="1"/>
    <col min="2305" max="2305" width="7.85546875" style="37" customWidth="1"/>
    <col min="2306" max="2306" width="14" style="37" customWidth="1"/>
    <col min="2307" max="2307" width="14.5703125" style="37" customWidth="1"/>
    <col min="2308" max="2558" width="10.42578125" style="37"/>
    <col min="2559" max="2559" width="5.42578125" style="37" customWidth="1"/>
    <col min="2560" max="2560" width="43" style="37" customWidth="1"/>
    <col min="2561" max="2561" width="7.85546875" style="37" customWidth="1"/>
    <col min="2562" max="2562" width="14" style="37" customWidth="1"/>
    <col min="2563" max="2563" width="14.5703125" style="37" customWidth="1"/>
    <col min="2564" max="2814" width="10.42578125" style="37"/>
    <col min="2815" max="2815" width="5.42578125" style="37" customWidth="1"/>
    <col min="2816" max="2816" width="43" style="37" customWidth="1"/>
    <col min="2817" max="2817" width="7.85546875" style="37" customWidth="1"/>
    <col min="2818" max="2818" width="14" style="37" customWidth="1"/>
    <col min="2819" max="2819" width="14.5703125" style="37" customWidth="1"/>
    <col min="2820" max="3070" width="10.42578125" style="37"/>
    <col min="3071" max="3071" width="5.42578125" style="37" customWidth="1"/>
    <col min="3072" max="3072" width="43" style="37" customWidth="1"/>
    <col min="3073" max="3073" width="7.85546875" style="37" customWidth="1"/>
    <col min="3074" max="3074" width="14" style="37" customWidth="1"/>
    <col min="3075" max="3075" width="14.5703125" style="37" customWidth="1"/>
    <col min="3076" max="3326" width="10.42578125" style="37"/>
    <col min="3327" max="3327" width="5.42578125" style="37" customWidth="1"/>
    <col min="3328" max="3328" width="43" style="37" customWidth="1"/>
    <col min="3329" max="3329" width="7.85546875" style="37" customWidth="1"/>
    <col min="3330" max="3330" width="14" style="37" customWidth="1"/>
    <col min="3331" max="3331" width="14.5703125" style="37" customWidth="1"/>
    <col min="3332" max="3582" width="10.42578125" style="37"/>
    <col min="3583" max="3583" width="5.42578125" style="37" customWidth="1"/>
    <col min="3584" max="3584" width="43" style="37" customWidth="1"/>
    <col min="3585" max="3585" width="7.85546875" style="37" customWidth="1"/>
    <col min="3586" max="3586" width="14" style="37" customWidth="1"/>
    <col min="3587" max="3587" width="14.5703125" style="37" customWidth="1"/>
    <col min="3588" max="3838" width="10.42578125" style="37"/>
    <col min="3839" max="3839" width="5.42578125" style="37" customWidth="1"/>
    <col min="3840" max="3840" width="43" style="37" customWidth="1"/>
    <col min="3841" max="3841" width="7.85546875" style="37" customWidth="1"/>
    <col min="3842" max="3842" width="14" style="37" customWidth="1"/>
    <col min="3843" max="3843" width="14.5703125" style="37" customWidth="1"/>
    <col min="3844" max="4094" width="10.42578125" style="37"/>
    <col min="4095" max="4095" width="5.42578125" style="37" customWidth="1"/>
    <col min="4096" max="4096" width="43" style="37" customWidth="1"/>
    <col min="4097" max="4097" width="7.85546875" style="37" customWidth="1"/>
    <col min="4098" max="4098" width="14" style="37" customWidth="1"/>
    <col min="4099" max="4099" width="14.5703125" style="37" customWidth="1"/>
    <col min="4100" max="4350" width="10.42578125" style="37"/>
    <col min="4351" max="4351" width="5.42578125" style="37" customWidth="1"/>
    <col min="4352" max="4352" width="43" style="37" customWidth="1"/>
    <col min="4353" max="4353" width="7.85546875" style="37" customWidth="1"/>
    <col min="4354" max="4354" width="14" style="37" customWidth="1"/>
    <col min="4355" max="4355" width="14.5703125" style="37" customWidth="1"/>
    <col min="4356" max="4606" width="10.42578125" style="37"/>
    <col min="4607" max="4607" width="5.42578125" style="37" customWidth="1"/>
    <col min="4608" max="4608" width="43" style="37" customWidth="1"/>
    <col min="4609" max="4609" width="7.85546875" style="37" customWidth="1"/>
    <col min="4610" max="4610" width="14" style="37" customWidth="1"/>
    <col min="4611" max="4611" width="14.5703125" style="37" customWidth="1"/>
    <col min="4612" max="4862" width="10.42578125" style="37"/>
    <col min="4863" max="4863" width="5.42578125" style="37" customWidth="1"/>
    <col min="4864" max="4864" width="43" style="37" customWidth="1"/>
    <col min="4865" max="4865" width="7.85546875" style="37" customWidth="1"/>
    <col min="4866" max="4866" width="14" style="37" customWidth="1"/>
    <col min="4867" max="4867" width="14.5703125" style="37" customWidth="1"/>
    <col min="4868" max="5118" width="10.42578125" style="37"/>
    <col min="5119" max="5119" width="5.42578125" style="37" customWidth="1"/>
    <col min="5120" max="5120" width="43" style="37" customWidth="1"/>
    <col min="5121" max="5121" width="7.85546875" style="37" customWidth="1"/>
    <col min="5122" max="5122" width="14" style="37" customWidth="1"/>
    <col min="5123" max="5123" width="14.5703125" style="37" customWidth="1"/>
    <col min="5124" max="5374" width="10.42578125" style="37"/>
    <col min="5375" max="5375" width="5.42578125" style="37" customWidth="1"/>
    <col min="5376" max="5376" width="43" style="37" customWidth="1"/>
    <col min="5377" max="5377" width="7.85546875" style="37" customWidth="1"/>
    <col min="5378" max="5378" width="14" style="37" customWidth="1"/>
    <col min="5379" max="5379" width="14.5703125" style="37" customWidth="1"/>
    <col min="5380" max="5630" width="10.42578125" style="37"/>
    <col min="5631" max="5631" width="5.42578125" style="37" customWidth="1"/>
    <col min="5632" max="5632" width="43" style="37" customWidth="1"/>
    <col min="5633" max="5633" width="7.85546875" style="37" customWidth="1"/>
    <col min="5634" max="5634" width="14" style="37" customWidth="1"/>
    <col min="5635" max="5635" width="14.5703125" style="37" customWidth="1"/>
    <col min="5636" max="5886" width="10.42578125" style="37"/>
    <col min="5887" max="5887" width="5.42578125" style="37" customWidth="1"/>
    <col min="5888" max="5888" width="43" style="37" customWidth="1"/>
    <col min="5889" max="5889" width="7.85546875" style="37" customWidth="1"/>
    <col min="5890" max="5890" width="14" style="37" customWidth="1"/>
    <col min="5891" max="5891" width="14.5703125" style="37" customWidth="1"/>
    <col min="5892" max="6142" width="10.42578125" style="37"/>
    <col min="6143" max="6143" width="5.42578125" style="37" customWidth="1"/>
    <col min="6144" max="6144" width="43" style="37" customWidth="1"/>
    <col min="6145" max="6145" width="7.85546875" style="37" customWidth="1"/>
    <col min="6146" max="6146" width="14" style="37" customWidth="1"/>
    <col min="6147" max="6147" width="14.5703125" style="37" customWidth="1"/>
    <col min="6148" max="6398" width="10.42578125" style="37"/>
    <col min="6399" max="6399" width="5.42578125" style="37" customWidth="1"/>
    <col min="6400" max="6400" width="43" style="37" customWidth="1"/>
    <col min="6401" max="6401" width="7.85546875" style="37" customWidth="1"/>
    <col min="6402" max="6402" width="14" style="37" customWidth="1"/>
    <col min="6403" max="6403" width="14.5703125" style="37" customWidth="1"/>
    <col min="6404" max="6654" width="10.42578125" style="37"/>
    <col min="6655" max="6655" width="5.42578125" style="37" customWidth="1"/>
    <col min="6656" max="6656" width="43" style="37" customWidth="1"/>
    <col min="6657" max="6657" width="7.85546875" style="37" customWidth="1"/>
    <col min="6658" max="6658" width="14" style="37" customWidth="1"/>
    <col min="6659" max="6659" width="14.5703125" style="37" customWidth="1"/>
    <col min="6660" max="6910" width="10.42578125" style="37"/>
    <col min="6911" max="6911" width="5.42578125" style="37" customWidth="1"/>
    <col min="6912" max="6912" width="43" style="37" customWidth="1"/>
    <col min="6913" max="6913" width="7.85546875" style="37" customWidth="1"/>
    <col min="6914" max="6914" width="14" style="37" customWidth="1"/>
    <col min="6915" max="6915" width="14.5703125" style="37" customWidth="1"/>
    <col min="6916" max="7166" width="10.42578125" style="37"/>
    <col min="7167" max="7167" width="5.42578125" style="37" customWidth="1"/>
    <col min="7168" max="7168" width="43" style="37" customWidth="1"/>
    <col min="7169" max="7169" width="7.85546875" style="37" customWidth="1"/>
    <col min="7170" max="7170" width="14" style="37" customWidth="1"/>
    <col min="7171" max="7171" width="14.5703125" style="37" customWidth="1"/>
    <col min="7172" max="7422" width="10.42578125" style="37"/>
    <col min="7423" max="7423" width="5.42578125" style="37" customWidth="1"/>
    <col min="7424" max="7424" width="43" style="37" customWidth="1"/>
    <col min="7425" max="7425" width="7.85546875" style="37" customWidth="1"/>
    <col min="7426" max="7426" width="14" style="37" customWidth="1"/>
    <col min="7427" max="7427" width="14.5703125" style="37" customWidth="1"/>
    <col min="7428" max="7678" width="10.42578125" style="37"/>
    <col min="7679" max="7679" width="5.42578125" style="37" customWidth="1"/>
    <col min="7680" max="7680" width="43" style="37" customWidth="1"/>
    <col min="7681" max="7681" width="7.85546875" style="37" customWidth="1"/>
    <col min="7682" max="7682" width="14" style="37" customWidth="1"/>
    <col min="7683" max="7683" width="14.5703125" style="37" customWidth="1"/>
    <col min="7684" max="7934" width="10.42578125" style="37"/>
    <col min="7935" max="7935" width="5.42578125" style="37" customWidth="1"/>
    <col min="7936" max="7936" width="43" style="37" customWidth="1"/>
    <col min="7937" max="7937" width="7.85546875" style="37" customWidth="1"/>
    <col min="7938" max="7938" width="14" style="37" customWidth="1"/>
    <col min="7939" max="7939" width="14.5703125" style="37" customWidth="1"/>
    <col min="7940" max="8190" width="10.42578125" style="37"/>
    <col min="8191" max="8191" width="5.42578125" style="37" customWidth="1"/>
    <col min="8192" max="8192" width="43" style="37" customWidth="1"/>
    <col min="8193" max="8193" width="7.85546875" style="37" customWidth="1"/>
    <col min="8194" max="8194" width="14" style="37" customWidth="1"/>
    <col min="8195" max="8195" width="14.5703125" style="37" customWidth="1"/>
    <col min="8196" max="8446" width="10.42578125" style="37"/>
    <col min="8447" max="8447" width="5.42578125" style="37" customWidth="1"/>
    <col min="8448" max="8448" width="43" style="37" customWidth="1"/>
    <col min="8449" max="8449" width="7.85546875" style="37" customWidth="1"/>
    <col min="8450" max="8450" width="14" style="37" customWidth="1"/>
    <col min="8451" max="8451" width="14.5703125" style="37" customWidth="1"/>
    <col min="8452" max="8702" width="10.42578125" style="37"/>
    <col min="8703" max="8703" width="5.42578125" style="37" customWidth="1"/>
    <col min="8704" max="8704" width="43" style="37" customWidth="1"/>
    <col min="8705" max="8705" width="7.85546875" style="37" customWidth="1"/>
    <col min="8706" max="8706" width="14" style="37" customWidth="1"/>
    <col min="8707" max="8707" width="14.5703125" style="37" customWidth="1"/>
    <col min="8708" max="8958" width="10.42578125" style="37"/>
    <col min="8959" max="8959" width="5.42578125" style="37" customWidth="1"/>
    <col min="8960" max="8960" width="43" style="37" customWidth="1"/>
    <col min="8961" max="8961" width="7.85546875" style="37" customWidth="1"/>
    <col min="8962" max="8962" width="14" style="37" customWidth="1"/>
    <col min="8963" max="8963" width="14.5703125" style="37" customWidth="1"/>
    <col min="8964" max="9214" width="10.42578125" style="37"/>
    <col min="9215" max="9215" width="5.42578125" style="37" customWidth="1"/>
    <col min="9216" max="9216" width="43" style="37" customWidth="1"/>
    <col min="9217" max="9217" width="7.85546875" style="37" customWidth="1"/>
    <col min="9218" max="9218" width="14" style="37" customWidth="1"/>
    <col min="9219" max="9219" width="14.5703125" style="37" customWidth="1"/>
    <col min="9220" max="9470" width="10.42578125" style="37"/>
    <col min="9471" max="9471" width="5.42578125" style="37" customWidth="1"/>
    <col min="9472" max="9472" width="43" style="37" customWidth="1"/>
    <col min="9473" max="9473" width="7.85546875" style="37" customWidth="1"/>
    <col min="9474" max="9474" width="14" style="37" customWidth="1"/>
    <col min="9475" max="9475" width="14.5703125" style="37" customWidth="1"/>
    <col min="9476" max="9726" width="10.42578125" style="37"/>
    <col min="9727" max="9727" width="5.42578125" style="37" customWidth="1"/>
    <col min="9728" max="9728" width="43" style="37" customWidth="1"/>
    <col min="9729" max="9729" width="7.85546875" style="37" customWidth="1"/>
    <col min="9730" max="9730" width="14" style="37" customWidth="1"/>
    <col min="9731" max="9731" width="14.5703125" style="37" customWidth="1"/>
    <col min="9732" max="9982" width="10.42578125" style="37"/>
    <col min="9983" max="9983" width="5.42578125" style="37" customWidth="1"/>
    <col min="9984" max="9984" width="43" style="37" customWidth="1"/>
    <col min="9985" max="9985" width="7.85546875" style="37" customWidth="1"/>
    <col min="9986" max="9986" width="14" style="37" customWidth="1"/>
    <col min="9987" max="9987" width="14.5703125" style="37" customWidth="1"/>
    <col min="9988" max="10238" width="10.42578125" style="37"/>
    <col min="10239" max="10239" width="5.42578125" style="37" customWidth="1"/>
    <col min="10240" max="10240" width="43" style="37" customWidth="1"/>
    <col min="10241" max="10241" width="7.85546875" style="37" customWidth="1"/>
    <col min="10242" max="10242" width="14" style="37" customWidth="1"/>
    <col min="10243" max="10243" width="14.5703125" style="37" customWidth="1"/>
    <col min="10244" max="10494" width="10.42578125" style="37"/>
    <col min="10495" max="10495" width="5.42578125" style="37" customWidth="1"/>
    <col min="10496" max="10496" width="43" style="37" customWidth="1"/>
    <col min="10497" max="10497" width="7.85546875" style="37" customWidth="1"/>
    <col min="10498" max="10498" width="14" style="37" customWidth="1"/>
    <col min="10499" max="10499" width="14.5703125" style="37" customWidth="1"/>
    <col min="10500" max="10750" width="10.42578125" style="37"/>
    <col min="10751" max="10751" width="5.42578125" style="37" customWidth="1"/>
    <col min="10752" max="10752" width="43" style="37" customWidth="1"/>
    <col min="10753" max="10753" width="7.85546875" style="37" customWidth="1"/>
    <col min="10754" max="10754" width="14" style="37" customWidth="1"/>
    <col min="10755" max="10755" width="14.5703125" style="37" customWidth="1"/>
    <col min="10756" max="11006" width="10.42578125" style="37"/>
    <col min="11007" max="11007" width="5.42578125" style="37" customWidth="1"/>
    <col min="11008" max="11008" width="43" style="37" customWidth="1"/>
    <col min="11009" max="11009" width="7.85546875" style="37" customWidth="1"/>
    <col min="11010" max="11010" width="14" style="37" customWidth="1"/>
    <col min="11011" max="11011" width="14.5703125" style="37" customWidth="1"/>
    <col min="11012" max="11262" width="10.42578125" style="37"/>
    <col min="11263" max="11263" width="5.42578125" style="37" customWidth="1"/>
    <col min="11264" max="11264" width="43" style="37" customWidth="1"/>
    <col min="11265" max="11265" width="7.85546875" style="37" customWidth="1"/>
    <col min="11266" max="11266" width="14" style="37" customWidth="1"/>
    <col min="11267" max="11267" width="14.5703125" style="37" customWidth="1"/>
    <col min="11268" max="11518" width="10.42578125" style="37"/>
    <col min="11519" max="11519" width="5.42578125" style="37" customWidth="1"/>
    <col min="11520" max="11520" width="43" style="37" customWidth="1"/>
    <col min="11521" max="11521" width="7.85546875" style="37" customWidth="1"/>
    <col min="11522" max="11522" width="14" style="37" customWidth="1"/>
    <col min="11523" max="11523" width="14.5703125" style="37" customWidth="1"/>
    <col min="11524" max="11774" width="10.42578125" style="37"/>
    <col min="11775" max="11775" width="5.42578125" style="37" customWidth="1"/>
    <col min="11776" max="11776" width="43" style="37" customWidth="1"/>
    <col min="11777" max="11777" width="7.85546875" style="37" customWidth="1"/>
    <col min="11778" max="11778" width="14" style="37" customWidth="1"/>
    <col min="11779" max="11779" width="14.5703125" style="37" customWidth="1"/>
    <col min="11780" max="12030" width="10.42578125" style="37"/>
    <col min="12031" max="12031" width="5.42578125" style="37" customWidth="1"/>
    <col min="12032" max="12032" width="43" style="37" customWidth="1"/>
    <col min="12033" max="12033" width="7.85546875" style="37" customWidth="1"/>
    <col min="12034" max="12034" width="14" style="37" customWidth="1"/>
    <col min="12035" max="12035" width="14.5703125" style="37" customWidth="1"/>
    <col min="12036" max="12286" width="10.42578125" style="37"/>
    <col min="12287" max="12287" width="5.42578125" style="37" customWidth="1"/>
    <col min="12288" max="12288" width="43" style="37" customWidth="1"/>
    <col min="12289" max="12289" width="7.85546875" style="37" customWidth="1"/>
    <col min="12290" max="12290" width="14" style="37" customWidth="1"/>
    <col min="12291" max="12291" width="14.5703125" style="37" customWidth="1"/>
    <col min="12292" max="12542" width="10.42578125" style="37"/>
    <col min="12543" max="12543" width="5.42578125" style="37" customWidth="1"/>
    <col min="12544" max="12544" width="43" style="37" customWidth="1"/>
    <col min="12545" max="12545" width="7.85546875" style="37" customWidth="1"/>
    <col min="12546" max="12546" width="14" style="37" customWidth="1"/>
    <col min="12547" max="12547" width="14.5703125" style="37" customWidth="1"/>
    <col min="12548" max="12798" width="10.42578125" style="37"/>
    <col min="12799" max="12799" width="5.42578125" style="37" customWidth="1"/>
    <col min="12800" max="12800" width="43" style="37" customWidth="1"/>
    <col min="12801" max="12801" width="7.85546875" style="37" customWidth="1"/>
    <col min="12802" max="12802" width="14" style="37" customWidth="1"/>
    <col min="12803" max="12803" width="14.5703125" style="37" customWidth="1"/>
    <col min="12804" max="13054" width="10.42578125" style="37"/>
    <col min="13055" max="13055" width="5.42578125" style="37" customWidth="1"/>
    <col min="13056" max="13056" width="43" style="37" customWidth="1"/>
    <col min="13057" max="13057" width="7.85546875" style="37" customWidth="1"/>
    <col min="13058" max="13058" width="14" style="37" customWidth="1"/>
    <col min="13059" max="13059" width="14.5703125" style="37" customWidth="1"/>
    <col min="13060" max="13310" width="10.42578125" style="37"/>
    <col min="13311" max="13311" width="5.42578125" style="37" customWidth="1"/>
    <col min="13312" max="13312" width="43" style="37" customWidth="1"/>
    <col min="13313" max="13313" width="7.85546875" style="37" customWidth="1"/>
    <col min="13314" max="13314" width="14" style="37" customWidth="1"/>
    <col min="13315" max="13315" width="14.5703125" style="37" customWidth="1"/>
    <col min="13316" max="13566" width="10.42578125" style="37"/>
    <col min="13567" max="13567" width="5.42578125" style="37" customWidth="1"/>
    <col min="13568" max="13568" width="43" style="37" customWidth="1"/>
    <col min="13569" max="13569" width="7.85546875" style="37" customWidth="1"/>
    <col min="13570" max="13570" width="14" style="37" customWidth="1"/>
    <col min="13571" max="13571" width="14.5703125" style="37" customWidth="1"/>
    <col min="13572" max="13822" width="10.42578125" style="37"/>
    <col min="13823" max="13823" width="5.42578125" style="37" customWidth="1"/>
    <col min="13824" max="13824" width="43" style="37" customWidth="1"/>
    <col min="13825" max="13825" width="7.85546875" style="37" customWidth="1"/>
    <col min="13826" max="13826" width="14" style="37" customWidth="1"/>
    <col min="13827" max="13827" width="14.5703125" style="37" customWidth="1"/>
    <col min="13828" max="14078" width="10.42578125" style="37"/>
    <col min="14079" max="14079" width="5.42578125" style="37" customWidth="1"/>
    <col min="14080" max="14080" width="43" style="37" customWidth="1"/>
    <col min="14081" max="14081" width="7.85546875" style="37" customWidth="1"/>
    <col min="14082" max="14082" width="14" style="37" customWidth="1"/>
    <col min="14083" max="14083" width="14.5703125" style="37" customWidth="1"/>
    <col min="14084" max="14334" width="10.42578125" style="37"/>
    <col min="14335" max="14335" width="5.42578125" style="37" customWidth="1"/>
    <col min="14336" max="14336" width="43" style="37" customWidth="1"/>
    <col min="14337" max="14337" width="7.85546875" style="37" customWidth="1"/>
    <col min="14338" max="14338" width="14" style="37" customWidth="1"/>
    <col min="14339" max="14339" width="14.5703125" style="37" customWidth="1"/>
    <col min="14340" max="14590" width="10.42578125" style="37"/>
    <col min="14591" max="14591" width="5.42578125" style="37" customWidth="1"/>
    <col min="14592" max="14592" width="43" style="37" customWidth="1"/>
    <col min="14593" max="14593" width="7.85546875" style="37" customWidth="1"/>
    <col min="14594" max="14594" width="14" style="37" customWidth="1"/>
    <col min="14595" max="14595" width="14.5703125" style="37" customWidth="1"/>
    <col min="14596" max="14846" width="10.42578125" style="37"/>
    <col min="14847" max="14847" width="5.42578125" style="37" customWidth="1"/>
    <col min="14848" max="14848" width="43" style="37" customWidth="1"/>
    <col min="14849" max="14849" width="7.85546875" style="37" customWidth="1"/>
    <col min="14850" max="14850" width="14" style="37" customWidth="1"/>
    <col min="14851" max="14851" width="14.5703125" style="37" customWidth="1"/>
    <col min="14852" max="15102" width="10.42578125" style="37"/>
    <col min="15103" max="15103" width="5.42578125" style="37" customWidth="1"/>
    <col min="15104" max="15104" width="43" style="37" customWidth="1"/>
    <col min="15105" max="15105" width="7.85546875" style="37" customWidth="1"/>
    <col min="15106" max="15106" width="14" style="37" customWidth="1"/>
    <col min="15107" max="15107" width="14.5703125" style="37" customWidth="1"/>
    <col min="15108" max="15358" width="10.42578125" style="37"/>
    <col min="15359" max="15359" width="5.42578125" style="37" customWidth="1"/>
    <col min="15360" max="15360" width="43" style="37" customWidth="1"/>
    <col min="15361" max="15361" width="7.85546875" style="37" customWidth="1"/>
    <col min="15362" max="15362" width="14" style="37" customWidth="1"/>
    <col min="15363" max="15363" width="14.5703125" style="37" customWidth="1"/>
    <col min="15364" max="15614" width="10.42578125" style="37"/>
    <col min="15615" max="15615" width="5.42578125" style="37" customWidth="1"/>
    <col min="15616" max="15616" width="43" style="37" customWidth="1"/>
    <col min="15617" max="15617" width="7.85546875" style="37" customWidth="1"/>
    <col min="15618" max="15618" width="14" style="37" customWidth="1"/>
    <col min="15619" max="15619" width="14.5703125" style="37" customWidth="1"/>
    <col min="15620" max="15870" width="10.42578125" style="37"/>
    <col min="15871" max="15871" width="5.42578125" style="37" customWidth="1"/>
    <col min="15872" max="15872" width="43" style="37" customWidth="1"/>
    <col min="15873" max="15873" width="7.85546875" style="37" customWidth="1"/>
    <col min="15874" max="15874" width="14" style="37" customWidth="1"/>
    <col min="15875" max="15875" width="14.5703125" style="37" customWidth="1"/>
    <col min="15876" max="16126" width="10.42578125" style="37"/>
    <col min="16127" max="16127" width="5.42578125" style="37" customWidth="1"/>
    <col min="16128" max="16128" width="43" style="37" customWidth="1"/>
    <col min="16129" max="16129" width="7.85546875" style="37" customWidth="1"/>
    <col min="16130" max="16130" width="14" style="37" customWidth="1"/>
    <col min="16131" max="16131" width="14.5703125" style="37" customWidth="1"/>
    <col min="16132" max="16384" width="10.42578125" style="37"/>
  </cols>
  <sheetData>
    <row r="1" spans="1:8" s="33" customFormat="1" ht="57.75" customHeight="1">
      <c r="A1" s="142" t="s">
        <v>141</v>
      </c>
      <c r="B1" s="142"/>
      <c r="C1" s="142"/>
      <c r="D1" s="142"/>
      <c r="E1" s="142"/>
      <c r="F1" s="142"/>
      <c r="G1" s="142"/>
      <c r="H1" s="142"/>
    </row>
    <row r="2" spans="1:8" s="34" customFormat="1" ht="96" customHeight="1">
      <c r="A2" s="7" t="s">
        <v>26</v>
      </c>
      <c r="B2" s="32" t="s">
        <v>131</v>
      </c>
      <c r="C2" s="32" t="s">
        <v>27</v>
      </c>
      <c r="D2" s="32" t="s">
        <v>19</v>
      </c>
      <c r="E2" s="32" t="s">
        <v>129</v>
      </c>
      <c r="F2" s="32" t="s">
        <v>130</v>
      </c>
      <c r="G2" s="32" t="s">
        <v>25</v>
      </c>
      <c r="H2" s="32" t="s">
        <v>21</v>
      </c>
    </row>
    <row r="3" spans="1:8" s="34" customFormat="1" ht="39.75" customHeight="1">
      <c r="A3" s="80"/>
      <c r="B3" s="81" t="s">
        <v>20</v>
      </c>
      <c r="C3" s="81">
        <f>C4+C31+C71+C87+C100+C131+C159+C181+C200+C222+C247+C269</f>
        <v>305</v>
      </c>
      <c r="D3" s="81"/>
      <c r="E3" s="81"/>
      <c r="F3" s="81">
        <f>F4+F31+F71+F87+F100+F131+F159+F181+F200+F222+F247+F269</f>
        <v>253450</v>
      </c>
      <c r="G3" s="82">
        <f>G4+G31+G71+G87+G100+G131+G159+G181+G200+G222+G247+G269</f>
        <v>3041400</v>
      </c>
      <c r="H3" s="82">
        <f>G3</f>
        <v>3041400</v>
      </c>
    </row>
    <row r="4" spans="1:8" s="36" customFormat="1" ht="55.5" customHeight="1">
      <c r="A4" s="35"/>
      <c r="B4" s="35" t="s">
        <v>28</v>
      </c>
      <c r="C4" s="35">
        <f>C5+C10+C15+C21+C25</f>
        <v>78</v>
      </c>
      <c r="D4" s="35"/>
      <c r="E4" s="35"/>
      <c r="F4" s="35">
        <f>F5+F10+F15+F21+F25</f>
        <v>67550</v>
      </c>
      <c r="G4" s="93">
        <f>G5+G10+G15+G21+G25</f>
        <v>810600</v>
      </c>
      <c r="H4" s="146"/>
    </row>
    <row r="5" spans="1:8" ht="18" customHeight="1">
      <c r="A5" s="79"/>
      <c r="B5" s="83" t="s">
        <v>29</v>
      </c>
      <c r="C5" s="84">
        <f>C6+C7+C8+C9</f>
        <v>14</v>
      </c>
      <c r="D5" s="84"/>
      <c r="E5" s="85"/>
      <c r="F5" s="84">
        <f>F6+F7+F8+F9</f>
        <v>12200</v>
      </c>
      <c r="G5" s="116">
        <f>G6+G7+G8+G9</f>
        <v>146400</v>
      </c>
      <c r="H5" s="146"/>
    </row>
    <row r="6" spans="1:8" s="42" customFormat="1" ht="18" customHeight="1">
      <c r="A6" s="38"/>
      <c r="B6" s="39" t="s">
        <v>30</v>
      </c>
      <c r="C6" s="40">
        <v>0</v>
      </c>
      <c r="D6" s="40">
        <v>1.8</v>
      </c>
      <c r="E6" s="41">
        <f>D6*1000</f>
        <v>1800</v>
      </c>
      <c r="F6" s="41">
        <f>C6*E6</f>
        <v>0</v>
      </c>
      <c r="G6" s="115">
        <f>F6*12</f>
        <v>0</v>
      </c>
      <c r="H6" s="146"/>
    </row>
    <row r="7" spans="1:8">
      <c r="A7" s="43"/>
      <c r="B7" s="44" t="s">
        <v>31</v>
      </c>
      <c r="C7" s="45">
        <v>2</v>
      </c>
      <c r="D7" s="96">
        <v>1</v>
      </c>
      <c r="E7" s="41">
        <f>D7*1000</f>
        <v>1000</v>
      </c>
      <c r="F7" s="46">
        <f>C7*E7</f>
        <v>2000</v>
      </c>
      <c r="G7" s="115">
        <f t="shared" ref="G7:G70" si="0">F7*12</f>
        <v>24000</v>
      </c>
      <c r="H7" s="146"/>
    </row>
    <row r="8" spans="1:8">
      <c r="A8" s="43"/>
      <c r="B8" s="44" t="s">
        <v>32</v>
      </c>
      <c r="C8" s="41">
        <v>12</v>
      </c>
      <c r="D8" s="41">
        <v>0.85</v>
      </c>
      <c r="E8" s="41">
        <f t="shared" ref="E8:E9" si="1">D8*1000</f>
        <v>850</v>
      </c>
      <c r="F8" s="46">
        <f>C8*E8</f>
        <v>10200</v>
      </c>
      <c r="G8" s="115">
        <f t="shared" si="0"/>
        <v>122400</v>
      </c>
      <c r="H8" s="146"/>
    </row>
    <row r="9" spans="1:8">
      <c r="A9" s="43"/>
      <c r="B9" s="44" t="s">
        <v>33</v>
      </c>
      <c r="C9" s="41">
        <v>0</v>
      </c>
      <c r="D9" s="114">
        <v>1</v>
      </c>
      <c r="E9" s="41">
        <f t="shared" si="1"/>
        <v>1000</v>
      </c>
      <c r="F9" s="46">
        <f>C9*E9</f>
        <v>0</v>
      </c>
      <c r="G9" s="115">
        <f t="shared" si="0"/>
        <v>0</v>
      </c>
      <c r="H9" s="146"/>
    </row>
    <row r="10" spans="1:8">
      <c r="A10" s="79"/>
      <c r="B10" s="86" t="s">
        <v>34</v>
      </c>
      <c r="C10" s="84">
        <f>C11+C12+C13+C14</f>
        <v>21</v>
      </c>
      <c r="D10" s="84"/>
      <c r="E10" s="85"/>
      <c r="F10" s="84">
        <f>F11+F12+F13+F14</f>
        <v>18150</v>
      </c>
      <c r="G10" s="84">
        <f t="shared" si="0"/>
        <v>217800</v>
      </c>
      <c r="H10" s="146"/>
    </row>
    <row r="11" spans="1:8" s="42" customFormat="1">
      <c r="A11" s="38"/>
      <c r="B11" s="47" t="s">
        <v>30</v>
      </c>
      <c r="C11" s="40">
        <v>0</v>
      </c>
      <c r="D11" s="40">
        <v>1.8</v>
      </c>
      <c r="E11" s="41">
        <f>D11*1000</f>
        <v>1800</v>
      </c>
      <c r="F11" s="41">
        <f>C11*E11</f>
        <v>0</v>
      </c>
      <c r="G11" s="115">
        <f t="shared" si="0"/>
        <v>0</v>
      </c>
      <c r="H11" s="146"/>
    </row>
    <row r="12" spans="1:8">
      <c r="A12" s="43"/>
      <c r="B12" s="43" t="s">
        <v>31</v>
      </c>
      <c r="C12" s="45">
        <v>2</v>
      </c>
      <c r="D12" s="96">
        <v>1</v>
      </c>
      <c r="E12" s="41">
        <f t="shared" ref="E12:E14" si="2">D12*1000</f>
        <v>1000</v>
      </c>
      <c r="F12" s="45">
        <f>C12*E12</f>
        <v>2000</v>
      </c>
      <c r="G12" s="115">
        <f t="shared" si="0"/>
        <v>24000</v>
      </c>
      <c r="H12" s="146"/>
    </row>
    <row r="13" spans="1:8">
      <c r="A13" s="43"/>
      <c r="B13" s="43" t="s">
        <v>32</v>
      </c>
      <c r="C13" s="48">
        <v>19</v>
      </c>
      <c r="D13" s="48">
        <v>0.85</v>
      </c>
      <c r="E13" s="41">
        <f t="shared" si="2"/>
        <v>850</v>
      </c>
      <c r="F13" s="45">
        <f>C13*E13</f>
        <v>16150</v>
      </c>
      <c r="G13" s="115">
        <f t="shared" si="0"/>
        <v>193800</v>
      </c>
      <c r="H13" s="146"/>
    </row>
    <row r="14" spans="1:8">
      <c r="A14" s="43"/>
      <c r="B14" s="43" t="s">
        <v>33</v>
      </c>
      <c r="C14" s="48">
        <v>0</v>
      </c>
      <c r="D14" s="94">
        <v>1</v>
      </c>
      <c r="E14" s="41">
        <f t="shared" si="2"/>
        <v>1000</v>
      </c>
      <c r="F14" s="45">
        <f>C14*E14</f>
        <v>0</v>
      </c>
      <c r="G14" s="115">
        <f t="shared" si="0"/>
        <v>0</v>
      </c>
      <c r="H14" s="146"/>
    </row>
    <row r="15" spans="1:8" ht="27" customHeight="1">
      <c r="A15" s="87"/>
      <c r="B15" s="86" t="s">
        <v>35</v>
      </c>
      <c r="C15" s="84">
        <f>C16+C17+C18+C19+C20</f>
        <v>22</v>
      </c>
      <c r="D15" s="84"/>
      <c r="E15" s="85"/>
      <c r="F15" s="84">
        <f>F16+F17+F18+F19+F20</f>
        <v>18950</v>
      </c>
      <c r="G15" s="84">
        <f t="shared" si="0"/>
        <v>227400</v>
      </c>
      <c r="H15" s="146"/>
    </row>
    <row r="16" spans="1:8" s="42" customFormat="1" ht="18.75" customHeight="1">
      <c r="A16" s="49"/>
      <c r="B16" s="47" t="s">
        <v>30</v>
      </c>
      <c r="C16" s="40">
        <v>0</v>
      </c>
      <c r="D16" s="40">
        <v>1.8</v>
      </c>
      <c r="E16" s="41">
        <f>D16*1000</f>
        <v>1800</v>
      </c>
      <c r="F16" s="41">
        <f>C16*E16</f>
        <v>0</v>
      </c>
      <c r="G16" s="115">
        <f t="shared" si="0"/>
        <v>0</v>
      </c>
      <c r="H16" s="146"/>
    </row>
    <row r="17" spans="1:8">
      <c r="A17" s="43"/>
      <c r="B17" s="43" t="s">
        <v>31</v>
      </c>
      <c r="C17" s="50">
        <v>2</v>
      </c>
      <c r="D17" s="127">
        <v>1</v>
      </c>
      <c r="E17" s="41">
        <f t="shared" ref="E17:E20" si="3">D17*1000</f>
        <v>1000</v>
      </c>
      <c r="F17" s="51">
        <f>C17*E17</f>
        <v>2000</v>
      </c>
      <c r="G17" s="115">
        <f t="shared" si="0"/>
        <v>24000</v>
      </c>
      <c r="H17" s="146"/>
    </row>
    <row r="18" spans="1:8">
      <c r="A18" s="43"/>
      <c r="B18" s="43" t="s">
        <v>32</v>
      </c>
      <c r="C18" s="41">
        <v>19</v>
      </c>
      <c r="D18" s="41">
        <v>0.85</v>
      </c>
      <c r="E18" s="41">
        <f t="shared" si="3"/>
        <v>850</v>
      </c>
      <c r="F18" s="51">
        <f>C18*E18</f>
        <v>16150</v>
      </c>
      <c r="G18" s="115">
        <f t="shared" si="0"/>
        <v>193800</v>
      </c>
      <c r="H18" s="146"/>
    </row>
    <row r="19" spans="1:8">
      <c r="A19" s="43"/>
      <c r="B19" s="52" t="s">
        <v>36</v>
      </c>
      <c r="C19" s="53">
        <v>1</v>
      </c>
      <c r="D19" s="130">
        <v>0.8</v>
      </c>
      <c r="E19" s="41">
        <f t="shared" si="3"/>
        <v>800</v>
      </c>
      <c r="F19" s="51">
        <f>C19*E19</f>
        <v>800</v>
      </c>
      <c r="G19" s="115">
        <f t="shared" si="0"/>
        <v>9600</v>
      </c>
      <c r="H19" s="146"/>
    </row>
    <row r="20" spans="1:8">
      <c r="A20" s="43"/>
      <c r="B20" s="52" t="s">
        <v>33</v>
      </c>
      <c r="C20" s="53">
        <v>0</v>
      </c>
      <c r="D20" s="95">
        <v>1</v>
      </c>
      <c r="E20" s="41">
        <f t="shared" si="3"/>
        <v>1000</v>
      </c>
      <c r="F20" s="51">
        <f>C20*E20</f>
        <v>0</v>
      </c>
      <c r="G20" s="115">
        <f t="shared" si="0"/>
        <v>0</v>
      </c>
      <c r="H20" s="146"/>
    </row>
    <row r="21" spans="1:8" s="54" customFormat="1">
      <c r="A21" s="79"/>
      <c r="B21" s="86" t="s">
        <v>37</v>
      </c>
      <c r="C21" s="84">
        <f>C22+C23+C24</f>
        <v>10</v>
      </c>
      <c r="D21" s="84"/>
      <c r="E21" s="85"/>
      <c r="F21" s="84">
        <f>F22+F23+F24</f>
        <v>8650</v>
      </c>
      <c r="G21" s="84">
        <f t="shared" si="0"/>
        <v>103800</v>
      </c>
      <c r="H21" s="146"/>
    </row>
    <row r="22" spans="1:8" s="56" customFormat="1">
      <c r="A22" s="55"/>
      <c r="B22" s="47" t="s">
        <v>31</v>
      </c>
      <c r="C22" s="40">
        <v>1</v>
      </c>
      <c r="D22" s="128">
        <v>1</v>
      </c>
      <c r="E22" s="40">
        <f>D22*1000</f>
        <v>1000</v>
      </c>
      <c r="F22" s="40">
        <f>C22*E22</f>
        <v>1000</v>
      </c>
      <c r="G22" s="115">
        <f t="shared" si="0"/>
        <v>12000</v>
      </c>
      <c r="H22" s="146"/>
    </row>
    <row r="23" spans="1:8" s="56" customFormat="1">
      <c r="A23" s="55"/>
      <c r="B23" s="47" t="s">
        <v>32</v>
      </c>
      <c r="C23" s="40">
        <v>9</v>
      </c>
      <c r="D23" s="40">
        <v>0.85</v>
      </c>
      <c r="E23" s="40">
        <f t="shared" ref="E23:E24" si="4">D23*1000</f>
        <v>850</v>
      </c>
      <c r="F23" s="40">
        <f>C23*E23</f>
        <v>7650</v>
      </c>
      <c r="G23" s="115">
        <f t="shared" si="0"/>
        <v>91800</v>
      </c>
      <c r="H23" s="146"/>
    </row>
    <row r="24" spans="1:8">
      <c r="A24" s="43"/>
      <c r="B24" s="44" t="s">
        <v>33</v>
      </c>
      <c r="C24" s="45">
        <v>0</v>
      </c>
      <c r="D24" s="96">
        <v>1</v>
      </c>
      <c r="E24" s="40">
        <f t="shared" si="4"/>
        <v>1000</v>
      </c>
      <c r="F24" s="45">
        <f>C24*E24</f>
        <v>0</v>
      </c>
      <c r="G24" s="115">
        <f t="shared" si="0"/>
        <v>0</v>
      </c>
      <c r="H24" s="146"/>
    </row>
    <row r="25" spans="1:8" s="54" customFormat="1">
      <c r="A25" s="79"/>
      <c r="B25" s="86" t="s">
        <v>38</v>
      </c>
      <c r="C25" s="84">
        <f>C26+C27+C28+C29+C30</f>
        <v>11</v>
      </c>
      <c r="D25" s="84"/>
      <c r="E25" s="84"/>
      <c r="F25" s="84">
        <f>F26+F27+F28+F29+F30</f>
        <v>9600</v>
      </c>
      <c r="G25" s="84">
        <f t="shared" si="0"/>
        <v>115200</v>
      </c>
      <c r="H25" s="146"/>
    </row>
    <row r="26" spans="1:8" s="42" customFormat="1">
      <c r="A26" s="38"/>
      <c r="B26" s="47" t="s">
        <v>30</v>
      </c>
      <c r="C26" s="41">
        <v>0</v>
      </c>
      <c r="D26" s="41">
        <v>1.8</v>
      </c>
      <c r="E26" s="41">
        <f>D26*1000</f>
        <v>1800</v>
      </c>
      <c r="F26" s="41">
        <f>C26*E26</f>
        <v>0</v>
      </c>
      <c r="G26" s="115">
        <f t="shared" si="0"/>
        <v>0</v>
      </c>
      <c r="H26" s="146"/>
    </row>
    <row r="27" spans="1:8" s="54" customFormat="1">
      <c r="A27" s="57"/>
      <c r="B27" s="57" t="s">
        <v>39</v>
      </c>
      <c r="C27" s="45">
        <v>2</v>
      </c>
      <c r="D27" s="96">
        <v>1</v>
      </c>
      <c r="E27" s="41">
        <f t="shared" ref="E27:E30" si="5">D27*1000</f>
        <v>1000</v>
      </c>
      <c r="F27" s="45">
        <f>C27*E27</f>
        <v>2000</v>
      </c>
      <c r="G27" s="115">
        <f t="shared" si="0"/>
        <v>24000</v>
      </c>
      <c r="H27" s="146"/>
    </row>
    <row r="28" spans="1:8" s="54" customFormat="1">
      <c r="A28" s="57"/>
      <c r="B28" s="58" t="s">
        <v>40</v>
      </c>
      <c r="C28" s="41">
        <v>8</v>
      </c>
      <c r="D28" s="41">
        <v>0.85</v>
      </c>
      <c r="E28" s="41">
        <f t="shared" si="5"/>
        <v>850</v>
      </c>
      <c r="F28" s="45">
        <f>C28*E28</f>
        <v>6800</v>
      </c>
      <c r="G28" s="115">
        <f t="shared" si="0"/>
        <v>81600</v>
      </c>
      <c r="H28" s="146"/>
    </row>
    <row r="29" spans="1:8">
      <c r="A29" s="43"/>
      <c r="B29" s="43" t="s">
        <v>36</v>
      </c>
      <c r="C29" s="45">
        <v>1</v>
      </c>
      <c r="D29" s="129">
        <v>0.8</v>
      </c>
      <c r="E29" s="41">
        <f t="shared" si="5"/>
        <v>800</v>
      </c>
      <c r="F29" s="45">
        <f>C29*E29</f>
        <v>800</v>
      </c>
      <c r="G29" s="115">
        <f t="shared" si="0"/>
        <v>9600</v>
      </c>
      <c r="H29" s="146"/>
    </row>
    <row r="30" spans="1:8">
      <c r="A30" s="43"/>
      <c r="B30" s="43" t="s">
        <v>33</v>
      </c>
      <c r="C30" s="45">
        <v>0</v>
      </c>
      <c r="D30" s="96">
        <v>1</v>
      </c>
      <c r="E30" s="41">
        <f t="shared" si="5"/>
        <v>1000</v>
      </c>
      <c r="F30" s="45">
        <f>C30*E30</f>
        <v>0</v>
      </c>
      <c r="G30" s="115">
        <f t="shared" si="0"/>
        <v>0</v>
      </c>
      <c r="H30" s="146"/>
    </row>
    <row r="31" spans="1:8" ht="25.5">
      <c r="A31" s="59" t="s">
        <v>0</v>
      </c>
      <c r="B31" s="60" t="s">
        <v>41</v>
      </c>
      <c r="C31" s="61">
        <f>C32+C38+C41+C44+C47+C50+C53+C56+C59+C62+C65+C68</f>
        <v>43</v>
      </c>
      <c r="D31" s="61"/>
      <c r="E31" s="62"/>
      <c r="F31" s="61">
        <f>F32+F38+F41+F44+F47+F50+F53+F56+F59+F62+F65+F68</f>
        <v>35000</v>
      </c>
      <c r="G31" s="61">
        <f>G32+G38+G41+G44+G47+G50+G53+G56+G59+G62+G65+G68</f>
        <v>420000</v>
      </c>
      <c r="H31" s="146"/>
    </row>
    <row r="32" spans="1:8">
      <c r="A32" s="79"/>
      <c r="B32" s="88" t="s">
        <v>42</v>
      </c>
      <c r="C32" s="84">
        <f>C33+C34+C35+C36+C37</f>
        <v>22</v>
      </c>
      <c r="D32" s="84"/>
      <c r="E32" s="85"/>
      <c r="F32" s="84">
        <f>F33+F34+F35+F36+F37</f>
        <v>18200</v>
      </c>
      <c r="G32" s="84">
        <f t="shared" si="0"/>
        <v>218400</v>
      </c>
      <c r="H32" s="146"/>
    </row>
    <row r="33" spans="1:8" s="42" customFormat="1">
      <c r="A33" s="38"/>
      <c r="B33" s="63" t="s">
        <v>151</v>
      </c>
      <c r="C33" s="41">
        <v>1</v>
      </c>
      <c r="D33" s="41">
        <f>E33/1000</f>
        <v>1.3</v>
      </c>
      <c r="E33" s="41">
        <v>1300</v>
      </c>
      <c r="F33" s="41">
        <f>C33*E33</f>
        <v>1300</v>
      </c>
      <c r="G33" s="115">
        <f t="shared" si="0"/>
        <v>15600</v>
      </c>
      <c r="H33" s="146"/>
    </row>
    <row r="34" spans="1:8" s="42" customFormat="1">
      <c r="A34" s="38"/>
      <c r="B34" s="63" t="s">
        <v>31</v>
      </c>
      <c r="C34" s="41">
        <v>2</v>
      </c>
      <c r="D34" s="114">
        <f t="shared" ref="D34:D99" si="6">+E34/1000</f>
        <v>1</v>
      </c>
      <c r="E34" s="41">
        <v>1000</v>
      </c>
      <c r="F34" s="41">
        <f>C34*E34</f>
        <v>2000</v>
      </c>
      <c r="G34" s="115">
        <f t="shared" si="0"/>
        <v>24000</v>
      </c>
      <c r="H34" s="146"/>
    </row>
    <row r="35" spans="1:8" s="42" customFormat="1">
      <c r="A35" s="38"/>
      <c r="B35" s="63" t="s">
        <v>32</v>
      </c>
      <c r="C35" s="41">
        <v>16</v>
      </c>
      <c r="D35" s="131">
        <f t="shared" si="6"/>
        <v>0.8</v>
      </c>
      <c r="E35" s="114">
        <v>800</v>
      </c>
      <c r="F35" s="41">
        <f>C35*E35</f>
        <v>12800</v>
      </c>
      <c r="G35" s="115">
        <f t="shared" si="0"/>
        <v>153600</v>
      </c>
      <c r="H35" s="146"/>
    </row>
    <row r="36" spans="1:8" s="42" customFormat="1">
      <c r="A36" s="38"/>
      <c r="B36" s="63" t="s">
        <v>36</v>
      </c>
      <c r="C36" s="41">
        <f>1+1</f>
        <v>2</v>
      </c>
      <c r="D36" s="41">
        <f t="shared" si="6"/>
        <v>0.8</v>
      </c>
      <c r="E36" s="41">
        <v>800</v>
      </c>
      <c r="F36" s="41">
        <f>C36*E36</f>
        <v>1600</v>
      </c>
      <c r="G36" s="115">
        <f t="shared" si="0"/>
        <v>19200</v>
      </c>
      <c r="H36" s="146"/>
    </row>
    <row r="37" spans="1:8">
      <c r="A37" s="43"/>
      <c r="B37" s="64" t="s">
        <v>16</v>
      </c>
      <c r="C37" s="41">
        <v>1</v>
      </c>
      <c r="D37" s="114">
        <f t="shared" si="6"/>
        <v>0.5</v>
      </c>
      <c r="E37" s="45">
        <v>500</v>
      </c>
      <c r="F37" s="53">
        <f>C37*E37</f>
        <v>500</v>
      </c>
      <c r="G37" s="115">
        <f t="shared" si="0"/>
        <v>6000</v>
      </c>
      <c r="H37" s="146"/>
    </row>
    <row r="38" spans="1:8">
      <c r="A38" s="87">
        <v>1</v>
      </c>
      <c r="B38" s="83" t="s">
        <v>43</v>
      </c>
      <c r="C38" s="84">
        <f>C39+C40</f>
        <v>1</v>
      </c>
      <c r="D38" s="85"/>
      <c r="E38" s="85"/>
      <c r="F38" s="84">
        <f>F39+F40</f>
        <v>800</v>
      </c>
      <c r="G38" s="84">
        <f t="shared" si="0"/>
        <v>9600</v>
      </c>
      <c r="H38" s="146"/>
    </row>
    <row r="39" spans="1:8" s="42" customFormat="1">
      <c r="A39" s="49"/>
      <c r="B39" s="39" t="s">
        <v>44</v>
      </c>
      <c r="C39" s="41">
        <v>0</v>
      </c>
      <c r="D39" s="41">
        <f t="shared" si="6"/>
        <v>0</v>
      </c>
      <c r="E39" s="41">
        <v>0</v>
      </c>
      <c r="F39" s="41">
        <f>C39*E39</f>
        <v>0</v>
      </c>
      <c r="G39" s="115">
        <f t="shared" si="0"/>
        <v>0</v>
      </c>
      <c r="H39" s="146"/>
    </row>
    <row r="40" spans="1:8">
      <c r="A40" s="43"/>
      <c r="B40" s="64" t="s">
        <v>32</v>
      </c>
      <c r="C40" s="41">
        <v>1</v>
      </c>
      <c r="D40" s="131">
        <f t="shared" si="6"/>
        <v>0.8</v>
      </c>
      <c r="E40" s="45">
        <v>800</v>
      </c>
      <c r="F40" s="45">
        <f>C40*E40</f>
        <v>800</v>
      </c>
      <c r="G40" s="115">
        <f t="shared" si="0"/>
        <v>9600</v>
      </c>
      <c r="H40" s="146"/>
    </row>
    <row r="41" spans="1:8">
      <c r="A41" s="87">
        <v>2</v>
      </c>
      <c r="B41" s="83" t="s">
        <v>45</v>
      </c>
      <c r="C41" s="84">
        <f>C42+C43</f>
        <v>3</v>
      </c>
      <c r="D41" s="85"/>
      <c r="E41" s="85"/>
      <c r="F41" s="84">
        <f>F42+F43</f>
        <v>2400</v>
      </c>
      <c r="G41" s="84">
        <f t="shared" si="0"/>
        <v>28800</v>
      </c>
      <c r="H41" s="146"/>
    </row>
    <row r="42" spans="1:8" s="56" customFormat="1">
      <c r="A42" s="55"/>
      <c r="B42" s="39" t="s">
        <v>44</v>
      </c>
      <c r="C42" s="40">
        <v>0</v>
      </c>
      <c r="D42" s="41">
        <f t="shared" si="6"/>
        <v>0</v>
      </c>
      <c r="E42" s="40">
        <v>0</v>
      </c>
      <c r="F42" s="40">
        <f>C42*E42</f>
        <v>0</v>
      </c>
      <c r="G42" s="115">
        <f t="shared" si="0"/>
        <v>0</v>
      </c>
      <c r="H42" s="146"/>
    </row>
    <row r="43" spans="1:8">
      <c r="A43" s="43"/>
      <c r="B43" s="64" t="s">
        <v>32</v>
      </c>
      <c r="C43" s="41">
        <v>3</v>
      </c>
      <c r="D43" s="41">
        <f t="shared" si="6"/>
        <v>0.8</v>
      </c>
      <c r="E43" s="45">
        <v>800</v>
      </c>
      <c r="F43" s="45">
        <f>C43*E43</f>
        <v>2400</v>
      </c>
      <c r="G43" s="115">
        <f t="shared" si="0"/>
        <v>28800</v>
      </c>
      <c r="H43" s="146"/>
    </row>
    <row r="44" spans="1:8" ht="24" customHeight="1">
      <c r="A44" s="87">
        <v>3</v>
      </c>
      <c r="B44" s="83" t="s">
        <v>46</v>
      </c>
      <c r="C44" s="84">
        <f>C45+C46</f>
        <v>2</v>
      </c>
      <c r="D44" s="85"/>
      <c r="E44" s="85"/>
      <c r="F44" s="84">
        <f>F45+F46</f>
        <v>1600</v>
      </c>
      <c r="G44" s="84">
        <f t="shared" si="0"/>
        <v>19200</v>
      </c>
      <c r="H44" s="146"/>
    </row>
    <row r="45" spans="1:8" s="42" customFormat="1" ht="18" customHeight="1">
      <c r="A45" s="49"/>
      <c r="B45" s="39" t="s">
        <v>44</v>
      </c>
      <c r="C45" s="41">
        <v>0</v>
      </c>
      <c r="D45" s="41">
        <f t="shared" si="6"/>
        <v>0</v>
      </c>
      <c r="E45" s="41">
        <v>0</v>
      </c>
      <c r="F45" s="41">
        <f>C45*E45</f>
        <v>0</v>
      </c>
      <c r="G45" s="115">
        <f t="shared" si="0"/>
        <v>0</v>
      </c>
      <c r="H45" s="146"/>
    </row>
    <row r="46" spans="1:8">
      <c r="A46" s="43"/>
      <c r="B46" s="64" t="s">
        <v>32</v>
      </c>
      <c r="C46" s="45">
        <v>2</v>
      </c>
      <c r="D46" s="41">
        <f t="shared" si="6"/>
        <v>0.8</v>
      </c>
      <c r="E46" s="45">
        <v>800</v>
      </c>
      <c r="F46" s="46">
        <f>C46*E46</f>
        <v>1600</v>
      </c>
      <c r="G46" s="115">
        <f t="shared" si="0"/>
        <v>19200</v>
      </c>
      <c r="H46" s="146"/>
    </row>
    <row r="47" spans="1:8">
      <c r="A47" s="87">
        <v>4</v>
      </c>
      <c r="B47" s="83" t="s">
        <v>47</v>
      </c>
      <c r="C47" s="84">
        <f>C48+C49</f>
        <v>1</v>
      </c>
      <c r="D47" s="85"/>
      <c r="E47" s="84"/>
      <c r="F47" s="84">
        <f>F48+F49</f>
        <v>800</v>
      </c>
      <c r="G47" s="84">
        <f t="shared" si="0"/>
        <v>9600</v>
      </c>
      <c r="H47" s="146"/>
    </row>
    <row r="48" spans="1:8" s="56" customFormat="1">
      <c r="A48" s="55"/>
      <c r="B48" s="39" t="s">
        <v>44</v>
      </c>
      <c r="C48" s="40">
        <v>0</v>
      </c>
      <c r="D48" s="41">
        <f t="shared" si="6"/>
        <v>0</v>
      </c>
      <c r="E48" s="40">
        <v>0</v>
      </c>
      <c r="F48" s="40">
        <f>C48*E48</f>
        <v>0</v>
      </c>
      <c r="G48" s="115">
        <f t="shared" si="0"/>
        <v>0</v>
      </c>
      <c r="H48" s="146"/>
    </row>
    <row r="49" spans="1:8">
      <c r="A49" s="43"/>
      <c r="B49" s="64" t="s">
        <v>32</v>
      </c>
      <c r="C49" s="45">
        <v>1</v>
      </c>
      <c r="D49" s="41">
        <f t="shared" si="6"/>
        <v>0.8</v>
      </c>
      <c r="E49" s="45">
        <v>800</v>
      </c>
      <c r="F49" s="45">
        <f>C49*E49</f>
        <v>800</v>
      </c>
      <c r="G49" s="115">
        <f t="shared" si="0"/>
        <v>9600</v>
      </c>
      <c r="H49" s="146"/>
    </row>
    <row r="50" spans="1:8">
      <c r="A50" s="87">
        <v>5</v>
      </c>
      <c r="B50" s="83" t="s">
        <v>48</v>
      </c>
      <c r="C50" s="84">
        <f>C51+C52</f>
        <v>2</v>
      </c>
      <c r="D50" s="85"/>
      <c r="E50" s="85"/>
      <c r="F50" s="84">
        <f>F51+F52</f>
        <v>1600</v>
      </c>
      <c r="G50" s="84">
        <f t="shared" si="0"/>
        <v>19200</v>
      </c>
      <c r="H50" s="146"/>
    </row>
    <row r="51" spans="1:8">
      <c r="A51" s="43"/>
      <c r="B51" s="64" t="s">
        <v>44</v>
      </c>
      <c r="C51" s="45">
        <v>0</v>
      </c>
      <c r="D51" s="41">
        <f t="shared" si="6"/>
        <v>0</v>
      </c>
      <c r="E51" s="45">
        <v>0</v>
      </c>
      <c r="F51" s="45">
        <f>C51*E51</f>
        <v>0</v>
      </c>
      <c r="G51" s="115">
        <f t="shared" si="0"/>
        <v>0</v>
      </c>
      <c r="H51" s="146"/>
    </row>
    <row r="52" spans="1:8">
      <c r="A52" s="43"/>
      <c r="B52" s="64" t="s">
        <v>32</v>
      </c>
      <c r="C52" s="45">
        <v>2</v>
      </c>
      <c r="D52" s="41">
        <f t="shared" si="6"/>
        <v>0.8</v>
      </c>
      <c r="E52" s="45">
        <v>800</v>
      </c>
      <c r="F52" s="45">
        <f>C52*E52</f>
        <v>1600</v>
      </c>
      <c r="G52" s="115">
        <f t="shared" si="0"/>
        <v>19200</v>
      </c>
      <c r="H52" s="146"/>
    </row>
    <row r="53" spans="1:8">
      <c r="A53" s="87">
        <v>6</v>
      </c>
      <c r="B53" s="83" t="s">
        <v>49</v>
      </c>
      <c r="C53" s="84">
        <f>C54+C55</f>
        <v>1</v>
      </c>
      <c r="D53" s="85"/>
      <c r="E53" s="85"/>
      <c r="F53" s="84">
        <f>F54+F55</f>
        <v>800</v>
      </c>
      <c r="G53" s="84">
        <f t="shared" si="0"/>
        <v>9600</v>
      </c>
      <c r="H53" s="146"/>
    </row>
    <row r="54" spans="1:8">
      <c r="A54" s="43"/>
      <c r="B54" s="64" t="s">
        <v>44</v>
      </c>
      <c r="C54" s="50">
        <v>0</v>
      </c>
      <c r="D54" s="41">
        <f t="shared" si="6"/>
        <v>0</v>
      </c>
      <c r="E54" s="50">
        <v>0</v>
      </c>
      <c r="F54" s="50">
        <f>C54*E54</f>
        <v>0</v>
      </c>
      <c r="G54" s="115">
        <f t="shared" si="0"/>
        <v>0</v>
      </c>
      <c r="H54" s="146"/>
    </row>
    <row r="55" spans="1:8">
      <c r="A55" s="43"/>
      <c r="B55" s="64" t="s">
        <v>32</v>
      </c>
      <c r="C55" s="41">
        <v>1</v>
      </c>
      <c r="D55" s="41">
        <f t="shared" si="6"/>
        <v>0.8</v>
      </c>
      <c r="E55" s="45">
        <v>800</v>
      </c>
      <c r="F55" s="50">
        <f>C55*E55</f>
        <v>800</v>
      </c>
      <c r="G55" s="115">
        <f t="shared" si="0"/>
        <v>9600</v>
      </c>
      <c r="H55" s="146"/>
    </row>
    <row r="56" spans="1:8">
      <c r="A56" s="87">
        <v>7</v>
      </c>
      <c r="B56" s="83" t="s">
        <v>50</v>
      </c>
      <c r="C56" s="84">
        <f>C57+C58</f>
        <v>2</v>
      </c>
      <c r="D56" s="85"/>
      <c r="E56" s="85"/>
      <c r="F56" s="84">
        <f>F57+F58</f>
        <v>1600</v>
      </c>
      <c r="G56" s="84">
        <f t="shared" si="0"/>
        <v>19200</v>
      </c>
      <c r="H56" s="146"/>
    </row>
    <row r="57" spans="1:8" s="42" customFormat="1">
      <c r="A57" s="49"/>
      <c r="B57" s="39" t="s">
        <v>44</v>
      </c>
      <c r="C57" s="41">
        <v>0</v>
      </c>
      <c r="D57" s="41">
        <f t="shared" si="6"/>
        <v>0</v>
      </c>
      <c r="E57" s="41">
        <v>0</v>
      </c>
      <c r="F57" s="41">
        <f>C57*E57</f>
        <v>0</v>
      </c>
      <c r="G57" s="115">
        <f t="shared" si="0"/>
        <v>0</v>
      </c>
      <c r="H57" s="146"/>
    </row>
    <row r="58" spans="1:8">
      <c r="A58" s="43"/>
      <c r="B58" s="64" t="s">
        <v>32</v>
      </c>
      <c r="C58" s="45">
        <v>2</v>
      </c>
      <c r="D58" s="41">
        <f t="shared" si="6"/>
        <v>0.8</v>
      </c>
      <c r="E58" s="45">
        <v>800</v>
      </c>
      <c r="F58" s="46">
        <f>C58*E58</f>
        <v>1600</v>
      </c>
      <c r="G58" s="115">
        <f t="shared" si="0"/>
        <v>19200</v>
      </c>
      <c r="H58" s="146"/>
    </row>
    <row r="59" spans="1:8">
      <c r="A59" s="87">
        <v>8</v>
      </c>
      <c r="B59" s="83" t="s">
        <v>51</v>
      </c>
      <c r="C59" s="84">
        <f>C60+C61</f>
        <v>3</v>
      </c>
      <c r="D59" s="85"/>
      <c r="E59" s="85"/>
      <c r="F59" s="84">
        <f>F60+F61</f>
        <v>2400</v>
      </c>
      <c r="G59" s="84">
        <f t="shared" si="0"/>
        <v>28800</v>
      </c>
      <c r="H59" s="146"/>
    </row>
    <row r="60" spans="1:8">
      <c r="A60" s="43"/>
      <c r="B60" s="64" t="s">
        <v>44</v>
      </c>
      <c r="C60" s="45">
        <v>0</v>
      </c>
      <c r="D60" s="41">
        <f t="shared" si="6"/>
        <v>0</v>
      </c>
      <c r="E60" s="45">
        <v>0</v>
      </c>
      <c r="F60" s="45">
        <f>C60*E60</f>
        <v>0</v>
      </c>
      <c r="G60" s="115">
        <f t="shared" si="0"/>
        <v>0</v>
      </c>
      <c r="H60" s="146"/>
    </row>
    <row r="61" spans="1:8">
      <c r="A61" s="43"/>
      <c r="B61" s="64" t="s">
        <v>32</v>
      </c>
      <c r="C61" s="45">
        <v>3</v>
      </c>
      <c r="D61" s="41">
        <f t="shared" si="6"/>
        <v>0.8</v>
      </c>
      <c r="E61" s="45">
        <v>800</v>
      </c>
      <c r="F61" s="45">
        <f>C61*E61</f>
        <v>2400</v>
      </c>
      <c r="G61" s="115">
        <f t="shared" si="0"/>
        <v>28800</v>
      </c>
      <c r="H61" s="146"/>
    </row>
    <row r="62" spans="1:8">
      <c r="A62" s="87">
        <v>9</v>
      </c>
      <c r="B62" s="83" t="s">
        <v>52</v>
      </c>
      <c r="C62" s="84">
        <f>C63+C64</f>
        <v>1</v>
      </c>
      <c r="D62" s="85"/>
      <c r="E62" s="85"/>
      <c r="F62" s="84">
        <f>F63+F64</f>
        <v>800</v>
      </c>
      <c r="G62" s="84">
        <f t="shared" si="0"/>
        <v>9600</v>
      </c>
      <c r="H62" s="146"/>
    </row>
    <row r="63" spans="1:8">
      <c r="A63" s="43"/>
      <c r="B63" s="64" t="s">
        <v>44</v>
      </c>
      <c r="C63" s="45">
        <v>0</v>
      </c>
      <c r="D63" s="41">
        <f t="shared" si="6"/>
        <v>0</v>
      </c>
      <c r="E63" s="45">
        <v>0</v>
      </c>
      <c r="F63" s="45">
        <f>C63*E63</f>
        <v>0</v>
      </c>
      <c r="G63" s="115">
        <f t="shared" si="0"/>
        <v>0</v>
      </c>
      <c r="H63" s="146"/>
    </row>
    <row r="64" spans="1:8">
      <c r="A64" s="43"/>
      <c r="B64" s="64" t="s">
        <v>32</v>
      </c>
      <c r="C64" s="45">
        <v>1</v>
      </c>
      <c r="D64" s="41">
        <f t="shared" si="6"/>
        <v>0.8</v>
      </c>
      <c r="E64" s="45">
        <v>800</v>
      </c>
      <c r="F64" s="45">
        <f>C64*E64</f>
        <v>800</v>
      </c>
      <c r="G64" s="115">
        <f t="shared" si="0"/>
        <v>9600</v>
      </c>
      <c r="H64" s="146"/>
    </row>
    <row r="65" spans="1:8">
      <c r="A65" s="87">
        <v>10</v>
      </c>
      <c r="B65" s="83" t="s">
        <v>53</v>
      </c>
      <c r="C65" s="84">
        <f>C66+C67</f>
        <v>2</v>
      </c>
      <c r="D65" s="85"/>
      <c r="E65" s="85"/>
      <c r="F65" s="84">
        <f>F66+F67</f>
        <v>1600</v>
      </c>
      <c r="G65" s="84">
        <f t="shared" si="0"/>
        <v>19200</v>
      </c>
      <c r="H65" s="146"/>
    </row>
    <row r="66" spans="1:8">
      <c r="A66" s="43"/>
      <c r="B66" s="64" t="s">
        <v>44</v>
      </c>
      <c r="C66" s="46">
        <v>0</v>
      </c>
      <c r="D66" s="41">
        <f t="shared" si="6"/>
        <v>0</v>
      </c>
      <c r="E66" s="46">
        <v>0</v>
      </c>
      <c r="F66" s="46">
        <f>C66*E66</f>
        <v>0</v>
      </c>
      <c r="G66" s="115">
        <f t="shared" si="0"/>
        <v>0</v>
      </c>
      <c r="H66" s="146"/>
    </row>
    <row r="67" spans="1:8">
      <c r="A67" s="43"/>
      <c r="B67" s="64" t="s">
        <v>32</v>
      </c>
      <c r="C67" s="45">
        <v>2</v>
      </c>
      <c r="D67" s="41">
        <f t="shared" si="6"/>
        <v>0.8</v>
      </c>
      <c r="E67" s="45">
        <v>800</v>
      </c>
      <c r="F67" s="46">
        <f>C67*E67</f>
        <v>1600</v>
      </c>
      <c r="G67" s="115">
        <f t="shared" si="0"/>
        <v>19200</v>
      </c>
      <c r="H67" s="146"/>
    </row>
    <row r="68" spans="1:8">
      <c r="A68" s="87">
        <v>11</v>
      </c>
      <c r="B68" s="83" t="s">
        <v>54</v>
      </c>
      <c r="C68" s="84">
        <f>C69+C70</f>
        <v>3</v>
      </c>
      <c r="D68" s="85"/>
      <c r="E68" s="85"/>
      <c r="F68" s="84">
        <f>F69+F70</f>
        <v>2400</v>
      </c>
      <c r="G68" s="84">
        <f t="shared" si="0"/>
        <v>28800</v>
      </c>
      <c r="H68" s="146"/>
    </row>
    <row r="69" spans="1:8" ht="15.75" customHeight="1">
      <c r="A69" s="43"/>
      <c r="B69" s="64" t="s">
        <v>44</v>
      </c>
      <c r="C69" s="46">
        <v>0</v>
      </c>
      <c r="D69" s="41">
        <f t="shared" si="6"/>
        <v>0</v>
      </c>
      <c r="E69" s="46">
        <v>0</v>
      </c>
      <c r="F69" s="46">
        <f>C69*E69</f>
        <v>0</v>
      </c>
      <c r="G69" s="115">
        <f t="shared" si="0"/>
        <v>0</v>
      </c>
      <c r="H69" s="146"/>
    </row>
    <row r="70" spans="1:8">
      <c r="A70" s="57"/>
      <c r="B70" s="64" t="s">
        <v>32</v>
      </c>
      <c r="C70" s="50">
        <v>3</v>
      </c>
      <c r="D70" s="41">
        <f t="shared" si="6"/>
        <v>0.8</v>
      </c>
      <c r="E70" s="50">
        <v>800</v>
      </c>
      <c r="F70" s="46">
        <f>C70*E70</f>
        <v>2400</v>
      </c>
      <c r="G70" s="115">
        <f t="shared" si="0"/>
        <v>28800</v>
      </c>
      <c r="H70" s="146"/>
    </row>
    <row r="71" spans="1:8" ht="38.25">
      <c r="A71" s="59" t="s">
        <v>1</v>
      </c>
      <c r="B71" s="65" t="s">
        <v>55</v>
      </c>
      <c r="C71" s="61">
        <f>C72+C78+C81+C84</f>
        <v>9</v>
      </c>
      <c r="D71" s="62"/>
      <c r="E71" s="62"/>
      <c r="F71" s="61">
        <f>F72+F78+F81+F84</f>
        <v>7600</v>
      </c>
      <c r="G71" s="61">
        <f>G72+G78+G81+G84</f>
        <v>91200</v>
      </c>
      <c r="H71" s="146"/>
    </row>
    <row r="72" spans="1:8">
      <c r="A72" s="79"/>
      <c r="B72" s="88" t="s">
        <v>56</v>
      </c>
      <c r="C72" s="84">
        <f>C73+C74+C75+C76+C77</f>
        <v>6</v>
      </c>
      <c r="D72" s="85"/>
      <c r="E72" s="85"/>
      <c r="F72" s="84">
        <f>F73+F74+F75+F76+F77</f>
        <v>5200</v>
      </c>
      <c r="G72" s="84">
        <f t="shared" ref="G72:G138" si="7">F72*12</f>
        <v>62400</v>
      </c>
      <c r="H72" s="146"/>
    </row>
    <row r="73" spans="1:8" s="42" customFormat="1">
      <c r="A73" s="38"/>
      <c r="B73" s="63" t="s">
        <v>151</v>
      </c>
      <c r="C73" s="41">
        <v>1</v>
      </c>
      <c r="D73" s="41">
        <f t="shared" si="6"/>
        <v>1.3</v>
      </c>
      <c r="E73" s="41">
        <v>1300</v>
      </c>
      <c r="F73" s="41">
        <f>C73*E73</f>
        <v>1300</v>
      </c>
      <c r="G73" s="115">
        <f t="shared" si="7"/>
        <v>15600</v>
      </c>
      <c r="H73" s="146"/>
    </row>
    <row r="74" spans="1:8" s="42" customFormat="1">
      <c r="A74" s="38"/>
      <c r="B74" s="63" t="s">
        <v>31</v>
      </c>
      <c r="C74" s="41">
        <v>1</v>
      </c>
      <c r="D74" s="114">
        <f t="shared" ref="D74" si="8">+E74/1000</f>
        <v>1</v>
      </c>
      <c r="E74" s="41">
        <v>1000</v>
      </c>
      <c r="F74" s="41">
        <f>C74*E74</f>
        <v>1000</v>
      </c>
      <c r="G74" s="115">
        <f t="shared" ref="G74" si="9">F74*12</f>
        <v>12000</v>
      </c>
      <c r="H74" s="146"/>
    </row>
    <row r="75" spans="1:8" s="42" customFormat="1">
      <c r="A75" s="38"/>
      <c r="B75" s="63" t="s">
        <v>32</v>
      </c>
      <c r="C75" s="41">
        <v>2</v>
      </c>
      <c r="D75" s="41">
        <f t="shared" si="6"/>
        <v>0.8</v>
      </c>
      <c r="E75" s="41">
        <v>800</v>
      </c>
      <c r="F75" s="41">
        <f>C75*E75</f>
        <v>1600</v>
      </c>
      <c r="G75" s="115">
        <f t="shared" si="7"/>
        <v>19200</v>
      </c>
      <c r="H75" s="146"/>
    </row>
    <row r="76" spans="1:8">
      <c r="A76" s="43"/>
      <c r="B76" s="66" t="s">
        <v>36</v>
      </c>
      <c r="C76" s="45">
        <v>1</v>
      </c>
      <c r="D76" s="41">
        <f t="shared" si="6"/>
        <v>0.8</v>
      </c>
      <c r="E76" s="45">
        <v>800</v>
      </c>
      <c r="F76" s="45">
        <f>C76*E76</f>
        <v>800</v>
      </c>
      <c r="G76" s="115">
        <f t="shared" si="7"/>
        <v>9600</v>
      </c>
      <c r="H76" s="146"/>
    </row>
    <row r="77" spans="1:8">
      <c r="A77" s="43"/>
      <c r="B77" s="66" t="s">
        <v>16</v>
      </c>
      <c r="C77" s="45">
        <v>1</v>
      </c>
      <c r="D77" s="114">
        <f t="shared" si="6"/>
        <v>0.5</v>
      </c>
      <c r="E77" s="45">
        <v>500</v>
      </c>
      <c r="F77" s="45">
        <f>C77*E77</f>
        <v>500</v>
      </c>
      <c r="G77" s="115">
        <f t="shared" si="7"/>
        <v>6000</v>
      </c>
      <c r="H77" s="146"/>
    </row>
    <row r="78" spans="1:8">
      <c r="A78" s="87">
        <v>1</v>
      </c>
      <c r="B78" s="89" t="s">
        <v>57</v>
      </c>
      <c r="C78" s="84">
        <f>C79+C80</f>
        <v>1</v>
      </c>
      <c r="D78" s="85"/>
      <c r="E78" s="85"/>
      <c r="F78" s="84">
        <f>F79+F80</f>
        <v>800</v>
      </c>
      <c r="G78" s="84">
        <f t="shared" si="7"/>
        <v>9600</v>
      </c>
      <c r="H78" s="146"/>
    </row>
    <row r="79" spans="1:8" s="42" customFormat="1">
      <c r="A79" s="49"/>
      <c r="B79" s="67" t="s">
        <v>44</v>
      </c>
      <c r="C79" s="41">
        <v>0</v>
      </c>
      <c r="D79" s="41">
        <f t="shared" si="6"/>
        <v>0</v>
      </c>
      <c r="E79" s="41">
        <v>0</v>
      </c>
      <c r="F79" s="41">
        <f>C79*E79</f>
        <v>0</v>
      </c>
      <c r="G79" s="115">
        <f t="shared" si="7"/>
        <v>0</v>
      </c>
      <c r="H79" s="146"/>
    </row>
    <row r="80" spans="1:8">
      <c r="A80" s="43"/>
      <c r="B80" s="66" t="s">
        <v>40</v>
      </c>
      <c r="C80" s="45">
        <v>1</v>
      </c>
      <c r="D80" s="41">
        <f t="shared" si="6"/>
        <v>0.8</v>
      </c>
      <c r="E80" s="45">
        <v>800</v>
      </c>
      <c r="F80" s="46">
        <f>C80*E80</f>
        <v>800</v>
      </c>
      <c r="G80" s="115">
        <f t="shared" si="7"/>
        <v>9600</v>
      </c>
      <c r="H80" s="146"/>
    </row>
    <row r="81" spans="1:8">
      <c r="A81" s="87">
        <v>2</v>
      </c>
      <c r="B81" s="89" t="s">
        <v>58</v>
      </c>
      <c r="C81" s="84">
        <f>C82+C83</f>
        <v>1</v>
      </c>
      <c r="D81" s="85"/>
      <c r="E81" s="85"/>
      <c r="F81" s="84">
        <f>F82+F83</f>
        <v>800</v>
      </c>
      <c r="G81" s="84">
        <f t="shared" si="7"/>
        <v>9600</v>
      </c>
      <c r="H81" s="146"/>
    </row>
    <row r="82" spans="1:8">
      <c r="A82" s="43"/>
      <c r="B82" s="66" t="s">
        <v>44</v>
      </c>
      <c r="C82" s="46">
        <v>0</v>
      </c>
      <c r="D82" s="41">
        <f t="shared" si="6"/>
        <v>0</v>
      </c>
      <c r="E82" s="46">
        <v>0</v>
      </c>
      <c r="F82" s="46">
        <f>C82*E82</f>
        <v>0</v>
      </c>
      <c r="G82" s="115">
        <f t="shared" si="7"/>
        <v>0</v>
      </c>
      <c r="H82" s="146"/>
    </row>
    <row r="83" spans="1:8">
      <c r="A83" s="43"/>
      <c r="B83" s="66" t="s">
        <v>32</v>
      </c>
      <c r="C83" s="45">
        <v>1</v>
      </c>
      <c r="D83" s="41">
        <f t="shared" si="6"/>
        <v>0.8</v>
      </c>
      <c r="E83" s="45">
        <v>800</v>
      </c>
      <c r="F83" s="46">
        <f>C83*E83</f>
        <v>800</v>
      </c>
      <c r="G83" s="115">
        <f t="shared" si="7"/>
        <v>9600</v>
      </c>
      <c r="H83" s="146"/>
    </row>
    <row r="84" spans="1:8">
      <c r="A84" s="87">
        <v>3</v>
      </c>
      <c r="B84" s="89" t="s">
        <v>59</v>
      </c>
      <c r="C84" s="84">
        <f>C85+C86</f>
        <v>1</v>
      </c>
      <c r="D84" s="85"/>
      <c r="E84" s="85"/>
      <c r="F84" s="84">
        <f>F85+F86</f>
        <v>800</v>
      </c>
      <c r="G84" s="84">
        <f t="shared" si="7"/>
        <v>9600</v>
      </c>
      <c r="H84" s="146"/>
    </row>
    <row r="85" spans="1:8">
      <c r="A85" s="43"/>
      <c r="B85" s="66" t="s">
        <v>44</v>
      </c>
      <c r="C85" s="45">
        <v>0</v>
      </c>
      <c r="D85" s="41">
        <f t="shared" si="6"/>
        <v>0</v>
      </c>
      <c r="E85" s="45">
        <v>0</v>
      </c>
      <c r="F85" s="45">
        <f>C85*E85</f>
        <v>0</v>
      </c>
      <c r="G85" s="115">
        <f t="shared" si="7"/>
        <v>0</v>
      </c>
      <c r="H85" s="146"/>
    </row>
    <row r="86" spans="1:8">
      <c r="A86" s="43"/>
      <c r="B86" s="66" t="s">
        <v>60</v>
      </c>
      <c r="C86" s="45">
        <v>1</v>
      </c>
      <c r="D86" s="41">
        <f t="shared" si="6"/>
        <v>0.8</v>
      </c>
      <c r="E86" s="45">
        <v>800</v>
      </c>
      <c r="F86" s="45">
        <f>C86*E86</f>
        <v>800</v>
      </c>
      <c r="G86" s="115">
        <f t="shared" si="7"/>
        <v>9600</v>
      </c>
      <c r="H86" s="146"/>
    </row>
    <row r="87" spans="1:8" ht="25.5">
      <c r="A87" s="59" t="s">
        <v>2</v>
      </c>
      <c r="B87" s="65" t="s">
        <v>61</v>
      </c>
      <c r="C87" s="61">
        <f>C88+C94+C97</f>
        <v>11</v>
      </c>
      <c r="D87" s="62"/>
      <c r="E87" s="62"/>
      <c r="F87" s="61">
        <f>F88+F94+F97</f>
        <v>9200</v>
      </c>
      <c r="G87" s="61">
        <f>G88+G94+G97</f>
        <v>110400</v>
      </c>
      <c r="H87" s="146"/>
    </row>
    <row r="88" spans="1:8">
      <c r="A88" s="79"/>
      <c r="B88" s="88" t="s">
        <v>62</v>
      </c>
      <c r="C88" s="84">
        <f>C89+C90+C91+C92+C93</f>
        <v>7</v>
      </c>
      <c r="D88" s="85"/>
      <c r="E88" s="85"/>
      <c r="F88" s="84">
        <f>F89+F90+F91+F92+F93</f>
        <v>6000</v>
      </c>
      <c r="G88" s="84">
        <f t="shared" si="7"/>
        <v>72000</v>
      </c>
      <c r="H88" s="146"/>
    </row>
    <row r="89" spans="1:8" s="42" customFormat="1">
      <c r="A89" s="38"/>
      <c r="B89" s="63" t="s">
        <v>151</v>
      </c>
      <c r="C89" s="41">
        <v>1</v>
      </c>
      <c r="D89" s="41">
        <f t="shared" si="6"/>
        <v>1.3</v>
      </c>
      <c r="E89" s="41">
        <v>1300</v>
      </c>
      <c r="F89" s="41">
        <f>C89*E89</f>
        <v>1300</v>
      </c>
      <c r="G89" s="115">
        <f t="shared" si="7"/>
        <v>15600</v>
      </c>
      <c r="H89" s="146"/>
    </row>
    <row r="90" spans="1:8" s="42" customFormat="1">
      <c r="A90" s="38"/>
      <c r="B90" s="63" t="s">
        <v>31</v>
      </c>
      <c r="C90" s="41">
        <v>1</v>
      </c>
      <c r="D90" s="114">
        <f t="shared" si="6"/>
        <v>1</v>
      </c>
      <c r="E90" s="41">
        <v>1000</v>
      </c>
      <c r="F90" s="41">
        <f>C90*E90</f>
        <v>1000</v>
      </c>
      <c r="G90" s="115">
        <f t="shared" si="7"/>
        <v>12000</v>
      </c>
      <c r="H90" s="146"/>
    </row>
    <row r="91" spans="1:8" s="42" customFormat="1">
      <c r="A91" s="38"/>
      <c r="B91" s="63" t="s">
        <v>32</v>
      </c>
      <c r="C91" s="41">
        <v>3</v>
      </c>
      <c r="D91" s="41">
        <f t="shared" si="6"/>
        <v>0.8</v>
      </c>
      <c r="E91" s="41">
        <v>800</v>
      </c>
      <c r="F91" s="41">
        <f>C91*E91</f>
        <v>2400</v>
      </c>
      <c r="G91" s="115">
        <f t="shared" si="7"/>
        <v>28800</v>
      </c>
      <c r="H91" s="146"/>
    </row>
    <row r="92" spans="1:8" s="42" customFormat="1">
      <c r="A92" s="38"/>
      <c r="B92" s="63" t="s">
        <v>36</v>
      </c>
      <c r="C92" s="41">
        <v>1</v>
      </c>
      <c r="D92" s="41">
        <f t="shared" si="6"/>
        <v>0.8</v>
      </c>
      <c r="E92" s="41">
        <v>800</v>
      </c>
      <c r="F92" s="41">
        <f>C92*E92</f>
        <v>800</v>
      </c>
      <c r="G92" s="115">
        <f t="shared" si="7"/>
        <v>9600</v>
      </c>
      <c r="H92" s="146"/>
    </row>
    <row r="93" spans="1:8">
      <c r="A93" s="43"/>
      <c r="B93" s="66" t="s">
        <v>16</v>
      </c>
      <c r="C93" s="50">
        <v>1</v>
      </c>
      <c r="D93" s="114">
        <f t="shared" si="6"/>
        <v>0.5</v>
      </c>
      <c r="E93" s="50">
        <v>500</v>
      </c>
      <c r="F93" s="50">
        <f>C93*E93</f>
        <v>500</v>
      </c>
      <c r="G93" s="115">
        <f t="shared" si="7"/>
        <v>6000</v>
      </c>
      <c r="H93" s="146"/>
    </row>
    <row r="94" spans="1:8">
      <c r="A94" s="87">
        <v>1</v>
      </c>
      <c r="B94" s="89" t="s">
        <v>63</v>
      </c>
      <c r="C94" s="84">
        <f>C95+C96</f>
        <v>3</v>
      </c>
      <c r="D94" s="85"/>
      <c r="E94" s="85"/>
      <c r="F94" s="84">
        <f>F95+F96</f>
        <v>2400</v>
      </c>
      <c r="G94" s="84">
        <f t="shared" si="7"/>
        <v>28800</v>
      </c>
      <c r="H94" s="146"/>
    </row>
    <row r="95" spans="1:8" s="69" customFormat="1">
      <c r="A95" s="52"/>
      <c r="B95" s="68" t="s">
        <v>44</v>
      </c>
      <c r="C95" s="45">
        <v>0</v>
      </c>
      <c r="D95" s="41">
        <f t="shared" si="6"/>
        <v>0</v>
      </c>
      <c r="E95" s="45">
        <v>0</v>
      </c>
      <c r="F95" s="115">
        <f>C95*E95</f>
        <v>0</v>
      </c>
      <c r="G95" s="115">
        <f t="shared" si="7"/>
        <v>0</v>
      </c>
      <c r="H95" s="146"/>
    </row>
    <row r="96" spans="1:8" s="69" customFormat="1">
      <c r="A96" s="52"/>
      <c r="B96" s="68" t="s">
        <v>32</v>
      </c>
      <c r="C96" s="41">
        <v>3</v>
      </c>
      <c r="D96" s="41">
        <f t="shared" si="6"/>
        <v>0.8</v>
      </c>
      <c r="E96" s="45">
        <v>800</v>
      </c>
      <c r="F96" s="45">
        <f>C96*E96</f>
        <v>2400</v>
      </c>
      <c r="G96" s="115">
        <f t="shared" si="7"/>
        <v>28800</v>
      </c>
      <c r="H96" s="146"/>
    </row>
    <row r="97" spans="1:8">
      <c r="A97" s="87">
        <v>2</v>
      </c>
      <c r="B97" s="89" t="s">
        <v>64</v>
      </c>
      <c r="C97" s="84">
        <f>C98+C99</f>
        <v>1</v>
      </c>
      <c r="D97" s="85"/>
      <c r="E97" s="85"/>
      <c r="F97" s="84">
        <f>F98+F99</f>
        <v>800</v>
      </c>
      <c r="G97" s="84">
        <f t="shared" si="7"/>
        <v>9600</v>
      </c>
      <c r="H97" s="146"/>
    </row>
    <row r="98" spans="1:8">
      <c r="A98" s="43"/>
      <c r="B98" s="66" t="s">
        <v>44</v>
      </c>
      <c r="C98" s="45">
        <v>0</v>
      </c>
      <c r="D98" s="41">
        <f t="shared" si="6"/>
        <v>0</v>
      </c>
      <c r="E98" s="45">
        <v>0</v>
      </c>
      <c r="F98" s="45">
        <f>C98*E98</f>
        <v>0</v>
      </c>
      <c r="G98" s="115">
        <f t="shared" si="7"/>
        <v>0</v>
      </c>
      <c r="H98" s="146"/>
    </row>
    <row r="99" spans="1:8">
      <c r="A99" s="43"/>
      <c r="B99" s="68" t="s">
        <v>32</v>
      </c>
      <c r="C99" s="41">
        <v>1</v>
      </c>
      <c r="D99" s="41">
        <f t="shared" si="6"/>
        <v>0.8</v>
      </c>
      <c r="E99" s="45">
        <v>800</v>
      </c>
      <c r="F99" s="45">
        <f>C99*E99</f>
        <v>800</v>
      </c>
      <c r="G99" s="115">
        <f t="shared" si="7"/>
        <v>9600</v>
      </c>
      <c r="H99" s="146"/>
    </row>
    <row r="100" spans="1:8" s="54" customFormat="1" ht="25.5">
      <c r="A100" s="59" t="s">
        <v>17</v>
      </c>
      <c r="B100" s="65" t="s">
        <v>65</v>
      </c>
      <c r="C100" s="61">
        <f>C101+C107+C110+C113+C116+C119+C122+C125+C128</f>
        <v>25</v>
      </c>
      <c r="D100" s="62"/>
      <c r="E100" s="62"/>
      <c r="F100" s="61">
        <f>F101+F107+F110+F113+F116+F119+F122+F125+F128</f>
        <v>20400</v>
      </c>
      <c r="G100" s="61">
        <f>G101+G107+G110+G113+G116+G119+G122+G125+G128</f>
        <v>244800</v>
      </c>
      <c r="H100" s="146"/>
    </row>
    <row r="101" spans="1:8" s="54" customFormat="1">
      <c r="A101" s="79"/>
      <c r="B101" s="88" t="s">
        <v>66</v>
      </c>
      <c r="C101" s="84">
        <f>C102+C103+C104+C105+C106</f>
        <v>10</v>
      </c>
      <c r="D101" s="85"/>
      <c r="E101" s="85"/>
      <c r="F101" s="84">
        <f>F102+F103+F104+F105+F106</f>
        <v>8400</v>
      </c>
      <c r="G101" s="84">
        <f>G102+G103+G104+G105+G106</f>
        <v>100800</v>
      </c>
      <c r="H101" s="146"/>
    </row>
    <row r="102" spans="1:8" s="54" customFormat="1">
      <c r="A102" s="38"/>
      <c r="B102" s="63" t="s">
        <v>151</v>
      </c>
      <c r="C102" s="41">
        <v>1</v>
      </c>
      <c r="D102" s="41">
        <f>E102/1000</f>
        <v>1.3</v>
      </c>
      <c r="E102" s="41">
        <v>1300</v>
      </c>
      <c r="F102" s="41">
        <f>C102*E102</f>
        <v>1300</v>
      </c>
      <c r="G102" s="115">
        <f>F102*12</f>
        <v>15600</v>
      </c>
      <c r="H102" s="146"/>
    </row>
    <row r="103" spans="1:8" s="42" customFormat="1">
      <c r="A103" s="38"/>
      <c r="B103" s="63" t="s">
        <v>31</v>
      </c>
      <c r="C103" s="41">
        <v>1</v>
      </c>
      <c r="D103" s="41">
        <f t="shared" ref="D103:D165" si="10">+E103/1000</f>
        <v>1</v>
      </c>
      <c r="E103" s="41">
        <v>1000</v>
      </c>
      <c r="F103" s="41">
        <f>C103*E103</f>
        <v>1000</v>
      </c>
      <c r="G103" s="115">
        <f t="shared" si="7"/>
        <v>12000</v>
      </c>
      <c r="H103" s="146"/>
    </row>
    <row r="104" spans="1:8" s="42" customFormat="1">
      <c r="A104" s="38"/>
      <c r="B104" s="63" t="s">
        <v>32</v>
      </c>
      <c r="C104" s="41">
        <v>6</v>
      </c>
      <c r="D104" s="41">
        <f t="shared" si="10"/>
        <v>0.8</v>
      </c>
      <c r="E104" s="41">
        <v>800</v>
      </c>
      <c r="F104" s="41">
        <f>C104*E104</f>
        <v>4800</v>
      </c>
      <c r="G104" s="115">
        <f t="shared" si="7"/>
        <v>57600</v>
      </c>
      <c r="H104" s="146"/>
    </row>
    <row r="105" spans="1:8">
      <c r="A105" s="43"/>
      <c r="B105" s="52" t="s">
        <v>36</v>
      </c>
      <c r="C105" s="50">
        <f>1</f>
        <v>1</v>
      </c>
      <c r="D105" s="41">
        <f t="shared" si="10"/>
        <v>0.8</v>
      </c>
      <c r="E105" s="50">
        <v>800</v>
      </c>
      <c r="F105" s="50">
        <f>C105*E105</f>
        <v>800</v>
      </c>
      <c r="G105" s="115">
        <f t="shared" si="7"/>
        <v>9600</v>
      </c>
      <c r="H105" s="146"/>
    </row>
    <row r="106" spans="1:8">
      <c r="A106" s="43"/>
      <c r="B106" s="43" t="s">
        <v>16</v>
      </c>
      <c r="C106" s="41">
        <v>1</v>
      </c>
      <c r="D106" s="114">
        <f t="shared" si="10"/>
        <v>0.5</v>
      </c>
      <c r="E106" s="45">
        <v>500</v>
      </c>
      <c r="F106" s="50">
        <f>C106*E106</f>
        <v>500</v>
      </c>
      <c r="G106" s="115">
        <f t="shared" si="7"/>
        <v>6000</v>
      </c>
      <c r="H106" s="146"/>
    </row>
    <row r="107" spans="1:8" s="54" customFormat="1">
      <c r="A107" s="87">
        <v>1</v>
      </c>
      <c r="B107" s="79" t="s">
        <v>67</v>
      </c>
      <c r="C107" s="84">
        <f>C108+C109</f>
        <v>1</v>
      </c>
      <c r="D107" s="85"/>
      <c r="E107" s="85"/>
      <c r="F107" s="84">
        <f>F108+F109</f>
        <v>800</v>
      </c>
      <c r="G107" s="84">
        <f t="shared" si="7"/>
        <v>9600</v>
      </c>
      <c r="H107" s="146"/>
    </row>
    <row r="108" spans="1:8" s="42" customFormat="1">
      <c r="A108" s="49"/>
      <c r="B108" s="55" t="s">
        <v>44</v>
      </c>
      <c r="C108" s="41">
        <v>0</v>
      </c>
      <c r="D108" s="41">
        <f t="shared" si="10"/>
        <v>0</v>
      </c>
      <c r="E108" s="41">
        <v>0</v>
      </c>
      <c r="F108" s="41">
        <f>C108*E108</f>
        <v>0</v>
      </c>
      <c r="G108" s="115">
        <f t="shared" si="7"/>
        <v>0</v>
      </c>
      <c r="H108" s="146"/>
    </row>
    <row r="109" spans="1:8">
      <c r="A109" s="43"/>
      <c r="B109" s="43" t="s">
        <v>68</v>
      </c>
      <c r="C109" s="45">
        <v>1</v>
      </c>
      <c r="D109" s="41">
        <f t="shared" si="10"/>
        <v>0.8</v>
      </c>
      <c r="E109" s="45">
        <v>800</v>
      </c>
      <c r="F109" s="45">
        <f>C109*E109</f>
        <v>800</v>
      </c>
      <c r="G109" s="115">
        <f t="shared" si="7"/>
        <v>9600</v>
      </c>
      <c r="H109" s="146"/>
    </row>
    <row r="110" spans="1:8">
      <c r="A110" s="87">
        <v>2</v>
      </c>
      <c r="B110" s="90" t="s">
        <v>69</v>
      </c>
      <c r="C110" s="84">
        <f>C111+C112</f>
        <v>3</v>
      </c>
      <c r="D110" s="85"/>
      <c r="E110" s="85"/>
      <c r="F110" s="84">
        <f>F111+F112</f>
        <v>2400</v>
      </c>
      <c r="G110" s="84">
        <f t="shared" si="7"/>
        <v>28800</v>
      </c>
      <c r="H110" s="146"/>
    </row>
    <row r="111" spans="1:8">
      <c r="A111" s="43"/>
      <c r="B111" s="43" t="s">
        <v>44</v>
      </c>
      <c r="C111" s="45">
        <v>0</v>
      </c>
      <c r="D111" s="41">
        <f t="shared" si="10"/>
        <v>0</v>
      </c>
      <c r="E111" s="45">
        <v>0</v>
      </c>
      <c r="F111" s="45">
        <f>C111*E111</f>
        <v>0</v>
      </c>
      <c r="G111" s="115">
        <f t="shared" si="7"/>
        <v>0</v>
      </c>
      <c r="H111" s="146"/>
    </row>
    <row r="112" spans="1:8">
      <c r="A112" s="43"/>
      <c r="B112" s="43" t="s">
        <v>32</v>
      </c>
      <c r="C112" s="45">
        <v>3</v>
      </c>
      <c r="D112" s="41">
        <f t="shared" si="10"/>
        <v>0.8</v>
      </c>
      <c r="E112" s="45">
        <v>800</v>
      </c>
      <c r="F112" s="45">
        <f>C112*E112</f>
        <v>2400</v>
      </c>
      <c r="G112" s="115">
        <f t="shared" si="7"/>
        <v>28800</v>
      </c>
      <c r="H112" s="146"/>
    </row>
    <row r="113" spans="1:8" s="54" customFormat="1">
      <c r="A113" s="87">
        <v>3</v>
      </c>
      <c r="B113" s="90" t="s">
        <v>70</v>
      </c>
      <c r="C113" s="84">
        <f>C114+C115</f>
        <v>2</v>
      </c>
      <c r="D113" s="85"/>
      <c r="E113" s="85"/>
      <c r="F113" s="84">
        <f>F114+F115</f>
        <v>1600</v>
      </c>
      <c r="G113" s="84">
        <f t="shared" si="7"/>
        <v>19200</v>
      </c>
      <c r="H113" s="146"/>
    </row>
    <row r="114" spans="1:8">
      <c r="A114" s="43"/>
      <c r="B114" s="44" t="s">
        <v>44</v>
      </c>
      <c r="C114" s="45">
        <v>0</v>
      </c>
      <c r="D114" s="41">
        <f t="shared" si="10"/>
        <v>0</v>
      </c>
      <c r="E114" s="45">
        <v>0</v>
      </c>
      <c r="F114" s="45">
        <f>C114*E114</f>
        <v>0</v>
      </c>
      <c r="G114" s="115">
        <f t="shared" si="7"/>
        <v>0</v>
      </c>
      <c r="H114" s="146"/>
    </row>
    <row r="115" spans="1:8">
      <c r="A115" s="43"/>
      <c r="B115" s="44" t="s">
        <v>32</v>
      </c>
      <c r="C115" s="45">
        <v>2</v>
      </c>
      <c r="D115" s="41">
        <f t="shared" si="10"/>
        <v>0.8</v>
      </c>
      <c r="E115" s="45">
        <v>800</v>
      </c>
      <c r="F115" s="45">
        <f>C115*E115</f>
        <v>1600</v>
      </c>
      <c r="G115" s="115">
        <f t="shared" si="7"/>
        <v>19200</v>
      </c>
      <c r="H115" s="146"/>
    </row>
    <row r="116" spans="1:8">
      <c r="A116" s="87">
        <v>4</v>
      </c>
      <c r="B116" s="79" t="s">
        <v>71</v>
      </c>
      <c r="C116" s="84">
        <f>C117+C118</f>
        <v>2</v>
      </c>
      <c r="D116" s="85"/>
      <c r="E116" s="85"/>
      <c r="F116" s="84">
        <f>F117+F118</f>
        <v>1600</v>
      </c>
      <c r="G116" s="84">
        <f t="shared" si="7"/>
        <v>19200</v>
      </c>
      <c r="H116" s="146"/>
    </row>
    <row r="117" spans="1:8">
      <c r="A117" s="43"/>
      <c r="B117" s="43" t="s">
        <v>44</v>
      </c>
      <c r="C117" s="46">
        <v>0</v>
      </c>
      <c r="D117" s="41">
        <f t="shared" si="10"/>
        <v>0</v>
      </c>
      <c r="E117" s="46">
        <v>0</v>
      </c>
      <c r="F117" s="46">
        <f>C117*E117</f>
        <v>0</v>
      </c>
      <c r="G117" s="115">
        <f t="shared" si="7"/>
        <v>0</v>
      </c>
      <c r="H117" s="146"/>
    </row>
    <row r="118" spans="1:8">
      <c r="A118" s="43"/>
      <c r="B118" s="43" t="s">
        <v>32</v>
      </c>
      <c r="C118" s="45">
        <v>2</v>
      </c>
      <c r="D118" s="41">
        <f t="shared" si="10"/>
        <v>0.8</v>
      </c>
      <c r="E118" s="45">
        <v>800</v>
      </c>
      <c r="F118" s="46">
        <f>C118*E118</f>
        <v>1600</v>
      </c>
      <c r="G118" s="115">
        <f t="shared" si="7"/>
        <v>19200</v>
      </c>
      <c r="H118" s="146"/>
    </row>
    <row r="119" spans="1:8" s="54" customFormat="1">
      <c r="A119" s="87">
        <v>5</v>
      </c>
      <c r="B119" s="83" t="s">
        <v>72</v>
      </c>
      <c r="C119" s="84">
        <f>C120+C121</f>
        <v>2</v>
      </c>
      <c r="D119" s="85"/>
      <c r="E119" s="85"/>
      <c r="F119" s="84">
        <f>F120+F121</f>
        <v>1600</v>
      </c>
      <c r="G119" s="84">
        <f t="shared" si="7"/>
        <v>19200</v>
      </c>
      <c r="H119" s="146"/>
    </row>
    <row r="120" spans="1:8">
      <c r="A120" s="43"/>
      <c r="B120" s="44" t="s">
        <v>44</v>
      </c>
      <c r="C120" s="45">
        <v>0</v>
      </c>
      <c r="D120" s="41">
        <f t="shared" si="10"/>
        <v>0</v>
      </c>
      <c r="E120" s="45">
        <v>0</v>
      </c>
      <c r="F120" s="45">
        <f>C120*E120</f>
        <v>0</v>
      </c>
      <c r="G120" s="115">
        <f t="shared" si="7"/>
        <v>0</v>
      </c>
      <c r="H120" s="146"/>
    </row>
    <row r="121" spans="1:8">
      <c r="A121" s="43"/>
      <c r="B121" s="44" t="s">
        <v>32</v>
      </c>
      <c r="C121" s="45">
        <v>2</v>
      </c>
      <c r="D121" s="41">
        <f t="shared" si="10"/>
        <v>0.8</v>
      </c>
      <c r="E121" s="45">
        <v>800</v>
      </c>
      <c r="F121" s="45">
        <f>C121*E121</f>
        <v>1600</v>
      </c>
      <c r="G121" s="115">
        <f t="shared" si="7"/>
        <v>19200</v>
      </c>
      <c r="H121" s="146"/>
    </row>
    <row r="122" spans="1:8" s="54" customFormat="1">
      <c r="A122" s="87">
        <v>6</v>
      </c>
      <c r="B122" s="89" t="s">
        <v>73</v>
      </c>
      <c r="C122" s="84">
        <f>C123+C124</f>
        <v>2</v>
      </c>
      <c r="D122" s="85"/>
      <c r="E122" s="85"/>
      <c r="F122" s="84">
        <f>F123+F124</f>
        <v>1600</v>
      </c>
      <c r="G122" s="84">
        <f t="shared" si="7"/>
        <v>19200</v>
      </c>
      <c r="H122" s="146"/>
    </row>
    <row r="123" spans="1:8">
      <c r="A123" s="43"/>
      <c r="B123" s="43" t="s">
        <v>44</v>
      </c>
      <c r="C123" s="45">
        <v>0</v>
      </c>
      <c r="D123" s="41">
        <f t="shared" si="10"/>
        <v>0</v>
      </c>
      <c r="E123" s="45">
        <v>0</v>
      </c>
      <c r="F123" s="45">
        <f>C123*E123</f>
        <v>0</v>
      </c>
      <c r="G123" s="115">
        <f t="shared" si="7"/>
        <v>0</v>
      </c>
      <c r="H123" s="146"/>
    </row>
    <row r="124" spans="1:8">
      <c r="A124" s="43"/>
      <c r="B124" s="52" t="s">
        <v>32</v>
      </c>
      <c r="C124" s="41">
        <v>2</v>
      </c>
      <c r="D124" s="41">
        <f t="shared" si="10"/>
        <v>0.8</v>
      </c>
      <c r="E124" s="50">
        <v>800</v>
      </c>
      <c r="F124" s="45">
        <f>C124*E124</f>
        <v>1600</v>
      </c>
      <c r="G124" s="115">
        <f t="shared" si="7"/>
        <v>19200</v>
      </c>
      <c r="H124" s="146"/>
    </row>
    <row r="125" spans="1:8" s="54" customFormat="1" ht="15.75" customHeight="1">
      <c r="A125" s="87">
        <v>7</v>
      </c>
      <c r="B125" s="79" t="s">
        <v>74</v>
      </c>
      <c r="C125" s="84">
        <f>C126+C127</f>
        <v>1</v>
      </c>
      <c r="D125" s="85"/>
      <c r="E125" s="85"/>
      <c r="F125" s="84">
        <f>F126+F127</f>
        <v>800</v>
      </c>
      <c r="G125" s="84">
        <f t="shared" si="7"/>
        <v>9600</v>
      </c>
      <c r="H125" s="146"/>
    </row>
    <row r="126" spans="1:8">
      <c r="A126" s="43"/>
      <c r="B126" s="43" t="s">
        <v>44</v>
      </c>
      <c r="C126" s="45">
        <v>0</v>
      </c>
      <c r="D126" s="41">
        <f t="shared" si="10"/>
        <v>0</v>
      </c>
      <c r="E126" s="45">
        <v>0</v>
      </c>
      <c r="F126" s="45">
        <f>C126*E126</f>
        <v>0</v>
      </c>
      <c r="G126" s="115">
        <f t="shared" si="7"/>
        <v>0</v>
      </c>
      <c r="H126" s="146"/>
    </row>
    <row r="127" spans="1:8">
      <c r="A127" s="43"/>
      <c r="B127" s="43" t="s">
        <v>32</v>
      </c>
      <c r="C127" s="45">
        <v>1</v>
      </c>
      <c r="D127" s="41">
        <f t="shared" si="10"/>
        <v>0.8</v>
      </c>
      <c r="E127" s="45">
        <v>800</v>
      </c>
      <c r="F127" s="45">
        <f>C127*E127</f>
        <v>800</v>
      </c>
      <c r="G127" s="115">
        <f t="shared" si="7"/>
        <v>9600</v>
      </c>
      <c r="H127" s="146"/>
    </row>
    <row r="128" spans="1:8" s="54" customFormat="1">
      <c r="A128" s="87">
        <v>8</v>
      </c>
      <c r="B128" s="79" t="s">
        <v>75</v>
      </c>
      <c r="C128" s="84">
        <f>C129+C130</f>
        <v>2</v>
      </c>
      <c r="D128" s="85"/>
      <c r="E128" s="85"/>
      <c r="F128" s="84">
        <f>F129+F130</f>
        <v>1600</v>
      </c>
      <c r="G128" s="84">
        <f t="shared" si="7"/>
        <v>19200</v>
      </c>
      <c r="H128" s="146"/>
    </row>
    <row r="129" spans="1:8">
      <c r="A129" s="43"/>
      <c r="B129" s="43" t="s">
        <v>44</v>
      </c>
      <c r="C129" s="45">
        <v>0</v>
      </c>
      <c r="D129" s="41">
        <f t="shared" si="10"/>
        <v>0</v>
      </c>
      <c r="E129" s="45">
        <v>0</v>
      </c>
      <c r="F129" s="45">
        <f>C129*E129</f>
        <v>0</v>
      </c>
      <c r="G129" s="115">
        <f t="shared" si="7"/>
        <v>0</v>
      </c>
      <c r="H129" s="146"/>
    </row>
    <row r="130" spans="1:8">
      <c r="A130" s="43"/>
      <c r="B130" s="52" t="s">
        <v>32</v>
      </c>
      <c r="C130" s="41">
        <v>2</v>
      </c>
      <c r="D130" s="41">
        <f t="shared" si="10"/>
        <v>0.8</v>
      </c>
      <c r="E130" s="45">
        <v>800</v>
      </c>
      <c r="F130" s="45">
        <f>C130*E130</f>
        <v>1600</v>
      </c>
      <c r="G130" s="115">
        <f t="shared" si="7"/>
        <v>19200</v>
      </c>
      <c r="H130" s="146"/>
    </row>
    <row r="131" spans="1:8" ht="25.5">
      <c r="A131" s="59" t="s">
        <v>76</v>
      </c>
      <c r="B131" s="65" t="s">
        <v>77</v>
      </c>
      <c r="C131" s="61">
        <f>C132+C138+C141+C144+C147+C150+C153+C156</f>
        <v>35</v>
      </c>
      <c r="D131" s="62"/>
      <c r="E131" s="62"/>
      <c r="F131" s="61">
        <f>F132+F138+F141+F144+F147+F150+F153+F156</f>
        <v>28400</v>
      </c>
      <c r="G131" s="61">
        <f>G132+G138+G141+G144+G147+G150+G153+G156</f>
        <v>340800</v>
      </c>
      <c r="H131" s="146"/>
    </row>
    <row r="132" spans="1:8">
      <c r="A132" s="79"/>
      <c r="B132" s="88" t="s">
        <v>78</v>
      </c>
      <c r="C132" s="84">
        <f>C133+C134+C135+C136+C137</f>
        <v>16</v>
      </c>
      <c r="D132" s="85"/>
      <c r="E132" s="85"/>
      <c r="F132" s="84">
        <f>F133+F134+F135+F136+F137</f>
        <v>13200</v>
      </c>
      <c r="G132" s="84">
        <f t="shared" si="7"/>
        <v>158400</v>
      </c>
      <c r="H132" s="146"/>
    </row>
    <row r="133" spans="1:8">
      <c r="A133" s="43"/>
      <c r="B133" s="43" t="s">
        <v>151</v>
      </c>
      <c r="C133" s="45">
        <v>1</v>
      </c>
      <c r="D133" s="41">
        <f>E133/1000</f>
        <v>1.3</v>
      </c>
      <c r="E133" s="45">
        <v>1300</v>
      </c>
      <c r="F133" s="45">
        <f>C133*E133</f>
        <v>1300</v>
      </c>
      <c r="G133" s="115">
        <f>F133*12</f>
        <v>15600</v>
      </c>
      <c r="H133" s="146"/>
    </row>
    <row r="134" spans="1:8">
      <c r="A134" s="43"/>
      <c r="B134" s="43" t="s">
        <v>31</v>
      </c>
      <c r="C134" s="45">
        <v>1</v>
      </c>
      <c r="D134" s="41">
        <f t="shared" si="10"/>
        <v>1</v>
      </c>
      <c r="E134" s="45">
        <v>1000</v>
      </c>
      <c r="F134" s="45">
        <f>C134*E134</f>
        <v>1000</v>
      </c>
      <c r="G134" s="115">
        <f t="shared" si="7"/>
        <v>12000</v>
      </c>
      <c r="H134" s="146"/>
    </row>
    <row r="135" spans="1:8">
      <c r="A135" s="43"/>
      <c r="B135" s="43" t="s">
        <v>32</v>
      </c>
      <c r="C135" s="45">
        <v>12</v>
      </c>
      <c r="D135" s="41">
        <f t="shared" si="10"/>
        <v>0.8</v>
      </c>
      <c r="E135" s="45">
        <v>800</v>
      </c>
      <c r="F135" s="45">
        <f>C135*E135</f>
        <v>9600</v>
      </c>
      <c r="G135" s="115">
        <f t="shared" si="7"/>
        <v>115200</v>
      </c>
      <c r="H135" s="146"/>
    </row>
    <row r="136" spans="1:8">
      <c r="A136" s="43"/>
      <c r="B136" s="43" t="s">
        <v>36</v>
      </c>
      <c r="C136" s="45">
        <v>1</v>
      </c>
      <c r="D136" s="41">
        <f t="shared" si="10"/>
        <v>0.8</v>
      </c>
      <c r="E136" s="45">
        <v>800</v>
      </c>
      <c r="F136" s="45">
        <f>C136*E136</f>
        <v>800</v>
      </c>
      <c r="G136" s="115">
        <f t="shared" si="7"/>
        <v>9600</v>
      </c>
      <c r="H136" s="146"/>
    </row>
    <row r="137" spans="1:8">
      <c r="A137" s="43"/>
      <c r="B137" s="43" t="s">
        <v>16</v>
      </c>
      <c r="C137" s="45">
        <v>1</v>
      </c>
      <c r="D137" s="114">
        <f t="shared" si="10"/>
        <v>0.5</v>
      </c>
      <c r="E137" s="45">
        <v>500</v>
      </c>
      <c r="F137" s="45">
        <f>C137*E137</f>
        <v>500</v>
      </c>
      <c r="G137" s="115">
        <f t="shared" si="7"/>
        <v>6000</v>
      </c>
      <c r="H137" s="146"/>
    </row>
    <row r="138" spans="1:8">
      <c r="A138" s="87">
        <v>1</v>
      </c>
      <c r="B138" s="89" t="s">
        <v>79</v>
      </c>
      <c r="C138" s="84">
        <f>C139+C140</f>
        <v>2</v>
      </c>
      <c r="D138" s="85"/>
      <c r="E138" s="85"/>
      <c r="F138" s="84">
        <f>F139+F140</f>
        <v>1600</v>
      </c>
      <c r="G138" s="84">
        <f t="shared" si="7"/>
        <v>19200</v>
      </c>
      <c r="H138" s="146"/>
    </row>
    <row r="139" spans="1:8">
      <c r="A139" s="43"/>
      <c r="B139" s="43" t="s">
        <v>44</v>
      </c>
      <c r="C139" s="45">
        <v>0</v>
      </c>
      <c r="D139" s="41">
        <f t="shared" si="10"/>
        <v>0</v>
      </c>
      <c r="E139" s="45">
        <v>0</v>
      </c>
      <c r="F139" s="45">
        <f>C139*E139</f>
        <v>0</v>
      </c>
      <c r="G139" s="115">
        <f t="shared" ref="G139:G205" si="11">F139*12</f>
        <v>0</v>
      </c>
      <c r="H139" s="146"/>
    </row>
    <row r="140" spans="1:8">
      <c r="A140" s="43"/>
      <c r="B140" s="43" t="s">
        <v>32</v>
      </c>
      <c r="C140" s="41">
        <v>2</v>
      </c>
      <c r="D140" s="41">
        <f t="shared" si="10"/>
        <v>0.8</v>
      </c>
      <c r="E140" s="45">
        <v>800</v>
      </c>
      <c r="F140" s="45">
        <f>C140*E140</f>
        <v>1600</v>
      </c>
      <c r="G140" s="115">
        <f t="shared" si="11"/>
        <v>19200</v>
      </c>
      <c r="H140" s="146"/>
    </row>
    <row r="141" spans="1:8">
      <c r="A141" s="87">
        <v>2</v>
      </c>
      <c r="B141" s="90" t="s">
        <v>80</v>
      </c>
      <c r="C141" s="84">
        <f>C142+C143</f>
        <v>2</v>
      </c>
      <c r="D141" s="85"/>
      <c r="E141" s="85"/>
      <c r="F141" s="84">
        <f>F142+F143</f>
        <v>1600</v>
      </c>
      <c r="G141" s="84">
        <f t="shared" si="11"/>
        <v>19200</v>
      </c>
      <c r="H141" s="146"/>
    </row>
    <row r="142" spans="1:8">
      <c r="A142" s="43"/>
      <c r="B142" s="43" t="s">
        <v>44</v>
      </c>
      <c r="C142" s="45">
        <v>0</v>
      </c>
      <c r="D142" s="41">
        <f t="shared" si="10"/>
        <v>0</v>
      </c>
      <c r="E142" s="45">
        <v>0</v>
      </c>
      <c r="F142" s="45">
        <f>C142*E142</f>
        <v>0</v>
      </c>
      <c r="G142" s="115">
        <f t="shared" si="11"/>
        <v>0</v>
      </c>
      <c r="H142" s="146"/>
    </row>
    <row r="143" spans="1:8">
      <c r="A143" s="43"/>
      <c r="B143" s="43" t="s">
        <v>32</v>
      </c>
      <c r="C143" s="41">
        <v>2</v>
      </c>
      <c r="D143" s="41">
        <f t="shared" si="10"/>
        <v>0.8</v>
      </c>
      <c r="E143" s="45">
        <v>800</v>
      </c>
      <c r="F143" s="45">
        <f>C143*E143</f>
        <v>1600</v>
      </c>
      <c r="G143" s="115">
        <f t="shared" si="11"/>
        <v>19200</v>
      </c>
      <c r="H143" s="146"/>
    </row>
    <row r="144" spans="1:8">
      <c r="A144" s="87">
        <v>3</v>
      </c>
      <c r="B144" s="90" t="s">
        <v>81</v>
      </c>
      <c r="C144" s="84">
        <f>C145+C146</f>
        <v>4</v>
      </c>
      <c r="D144" s="85"/>
      <c r="E144" s="85"/>
      <c r="F144" s="84">
        <f>F145+F146</f>
        <v>3200</v>
      </c>
      <c r="G144" s="84">
        <f t="shared" si="11"/>
        <v>38400</v>
      </c>
      <c r="H144" s="146"/>
    </row>
    <row r="145" spans="1:8">
      <c r="A145" s="43"/>
      <c r="B145" s="43" t="s">
        <v>44</v>
      </c>
      <c r="C145" s="45">
        <v>0</v>
      </c>
      <c r="D145" s="41">
        <f t="shared" si="10"/>
        <v>0</v>
      </c>
      <c r="E145" s="45">
        <v>0</v>
      </c>
      <c r="F145" s="45">
        <f>C145*E145</f>
        <v>0</v>
      </c>
      <c r="G145" s="115">
        <f t="shared" si="11"/>
        <v>0</v>
      </c>
      <c r="H145" s="146"/>
    </row>
    <row r="146" spans="1:8">
      <c r="A146" s="43"/>
      <c r="B146" s="43" t="s">
        <v>32</v>
      </c>
      <c r="C146" s="45">
        <v>4</v>
      </c>
      <c r="D146" s="41">
        <f t="shared" si="10"/>
        <v>0.8</v>
      </c>
      <c r="E146" s="45">
        <v>800</v>
      </c>
      <c r="F146" s="45">
        <f>C146*E146</f>
        <v>3200</v>
      </c>
      <c r="G146" s="115">
        <f t="shared" si="11"/>
        <v>38400</v>
      </c>
      <c r="H146" s="146"/>
    </row>
    <row r="147" spans="1:8">
      <c r="A147" s="87">
        <v>4</v>
      </c>
      <c r="B147" s="90" t="s">
        <v>82</v>
      </c>
      <c r="C147" s="84">
        <f>C148+C149</f>
        <v>4</v>
      </c>
      <c r="D147" s="85"/>
      <c r="E147" s="85"/>
      <c r="F147" s="84">
        <f>F148+F149</f>
        <v>3200</v>
      </c>
      <c r="G147" s="84">
        <f t="shared" si="11"/>
        <v>38400</v>
      </c>
      <c r="H147" s="146"/>
    </row>
    <row r="148" spans="1:8" s="42" customFormat="1">
      <c r="A148" s="49"/>
      <c r="B148" s="70" t="s">
        <v>44</v>
      </c>
      <c r="C148" s="41">
        <v>0</v>
      </c>
      <c r="D148" s="41">
        <f t="shared" si="10"/>
        <v>0</v>
      </c>
      <c r="E148" s="41">
        <v>0</v>
      </c>
      <c r="F148" s="41">
        <f>C148*E148</f>
        <v>0</v>
      </c>
      <c r="G148" s="115">
        <f t="shared" si="11"/>
        <v>0</v>
      </c>
      <c r="H148" s="146"/>
    </row>
    <row r="149" spans="1:8" s="42" customFormat="1">
      <c r="A149" s="49"/>
      <c r="B149" s="49" t="s">
        <v>32</v>
      </c>
      <c r="C149" s="45">
        <v>4</v>
      </c>
      <c r="D149" s="41">
        <f t="shared" si="10"/>
        <v>0.8</v>
      </c>
      <c r="E149" s="45">
        <v>800</v>
      </c>
      <c r="F149" s="45">
        <f>C149*E149</f>
        <v>3200</v>
      </c>
      <c r="G149" s="115">
        <f t="shared" si="11"/>
        <v>38400</v>
      </c>
      <c r="H149" s="146"/>
    </row>
    <row r="150" spans="1:8" ht="30">
      <c r="A150" s="87">
        <v>5</v>
      </c>
      <c r="B150" s="89" t="s">
        <v>83</v>
      </c>
      <c r="C150" s="84">
        <f>C151+C152</f>
        <v>2</v>
      </c>
      <c r="D150" s="85"/>
      <c r="E150" s="85"/>
      <c r="F150" s="84">
        <f>F151+F152</f>
        <v>1600</v>
      </c>
      <c r="G150" s="84">
        <f t="shared" si="11"/>
        <v>19200</v>
      </c>
      <c r="H150" s="146"/>
    </row>
    <row r="151" spans="1:8">
      <c r="A151" s="43"/>
      <c r="B151" s="43" t="s">
        <v>44</v>
      </c>
      <c r="C151" s="45">
        <v>0</v>
      </c>
      <c r="D151" s="41">
        <f t="shared" si="10"/>
        <v>0</v>
      </c>
      <c r="E151" s="45">
        <v>0</v>
      </c>
      <c r="F151" s="45">
        <f>C151*E151</f>
        <v>0</v>
      </c>
      <c r="G151" s="115">
        <f t="shared" si="11"/>
        <v>0</v>
      </c>
      <c r="H151" s="146"/>
    </row>
    <row r="152" spans="1:8">
      <c r="A152" s="43"/>
      <c r="B152" s="43" t="s">
        <v>68</v>
      </c>
      <c r="C152" s="45">
        <v>2</v>
      </c>
      <c r="D152" s="41">
        <f t="shared" si="10"/>
        <v>0.8</v>
      </c>
      <c r="E152" s="45">
        <v>800</v>
      </c>
      <c r="F152" s="45">
        <f>C152*E152</f>
        <v>1600</v>
      </c>
      <c r="G152" s="115">
        <f t="shared" si="11"/>
        <v>19200</v>
      </c>
      <c r="H152" s="146"/>
    </row>
    <row r="153" spans="1:8">
      <c r="A153" s="87">
        <v>6</v>
      </c>
      <c r="B153" s="89" t="s">
        <v>84</v>
      </c>
      <c r="C153" s="84">
        <f>C154+C155</f>
        <v>3</v>
      </c>
      <c r="D153" s="85"/>
      <c r="E153" s="85"/>
      <c r="F153" s="84">
        <f>F154+F155</f>
        <v>2400</v>
      </c>
      <c r="G153" s="84">
        <f t="shared" si="11"/>
        <v>28800</v>
      </c>
      <c r="H153" s="146"/>
    </row>
    <row r="154" spans="1:8">
      <c r="A154" s="43"/>
      <c r="B154" s="43" t="s">
        <v>44</v>
      </c>
      <c r="C154" s="45">
        <v>0</v>
      </c>
      <c r="D154" s="41">
        <f t="shared" si="10"/>
        <v>0</v>
      </c>
      <c r="E154" s="45">
        <v>0</v>
      </c>
      <c r="F154" s="45">
        <f>C154*E154</f>
        <v>0</v>
      </c>
      <c r="G154" s="115">
        <f t="shared" si="11"/>
        <v>0</v>
      </c>
      <c r="H154" s="146"/>
    </row>
    <row r="155" spans="1:8">
      <c r="A155" s="43"/>
      <c r="B155" s="43" t="s">
        <v>32</v>
      </c>
      <c r="C155" s="41">
        <v>3</v>
      </c>
      <c r="D155" s="41">
        <f t="shared" si="10"/>
        <v>0.8</v>
      </c>
      <c r="E155" s="45">
        <v>800</v>
      </c>
      <c r="F155" s="45">
        <f>C155*E155</f>
        <v>2400</v>
      </c>
      <c r="G155" s="115">
        <f t="shared" si="11"/>
        <v>28800</v>
      </c>
      <c r="H155" s="146"/>
    </row>
    <row r="156" spans="1:8">
      <c r="A156" s="87">
        <v>7</v>
      </c>
      <c r="B156" s="90" t="s">
        <v>85</v>
      </c>
      <c r="C156" s="84">
        <f>C157+C158</f>
        <v>2</v>
      </c>
      <c r="D156" s="85"/>
      <c r="E156" s="85"/>
      <c r="F156" s="84">
        <f>F157+F158</f>
        <v>1600</v>
      </c>
      <c r="G156" s="84">
        <f t="shared" si="11"/>
        <v>19200</v>
      </c>
      <c r="H156" s="146"/>
    </row>
    <row r="157" spans="1:8">
      <c r="A157" s="43"/>
      <c r="B157" s="43" t="s">
        <v>44</v>
      </c>
      <c r="C157" s="45">
        <v>0</v>
      </c>
      <c r="D157" s="41">
        <f t="shared" si="10"/>
        <v>0</v>
      </c>
      <c r="E157" s="45">
        <v>0</v>
      </c>
      <c r="F157" s="45">
        <f>C157*E157</f>
        <v>0</v>
      </c>
      <c r="G157" s="115">
        <f t="shared" si="11"/>
        <v>0</v>
      </c>
      <c r="H157" s="146"/>
    </row>
    <row r="158" spans="1:8">
      <c r="A158" s="43"/>
      <c r="B158" s="43" t="s">
        <v>32</v>
      </c>
      <c r="C158" s="41">
        <v>2</v>
      </c>
      <c r="D158" s="41">
        <f t="shared" si="10"/>
        <v>0.8</v>
      </c>
      <c r="E158" s="45">
        <v>800</v>
      </c>
      <c r="F158" s="45">
        <f>C158*E158</f>
        <v>1600</v>
      </c>
      <c r="G158" s="115">
        <f t="shared" si="11"/>
        <v>19200</v>
      </c>
      <c r="H158" s="146"/>
    </row>
    <row r="159" spans="1:8" s="54" customFormat="1" ht="25.5">
      <c r="A159" s="59" t="s">
        <v>86</v>
      </c>
      <c r="B159" s="65" t="s">
        <v>87</v>
      </c>
      <c r="C159" s="71">
        <f>C160+C166+C169+C172+C175+C178</f>
        <v>16</v>
      </c>
      <c r="D159" s="62"/>
      <c r="E159" s="71"/>
      <c r="F159" s="71">
        <f>F160+F166+F169+F172+F175+F178</f>
        <v>13200</v>
      </c>
      <c r="G159" s="71">
        <f>G160+G166+G169+G172+G175+G178</f>
        <v>158400</v>
      </c>
      <c r="H159" s="146"/>
    </row>
    <row r="160" spans="1:8" s="54" customFormat="1">
      <c r="A160" s="79"/>
      <c r="B160" s="88" t="s">
        <v>88</v>
      </c>
      <c r="C160" s="91">
        <f>C161+C162+C163+C164+C165</f>
        <v>7</v>
      </c>
      <c r="D160" s="85"/>
      <c r="E160" s="91"/>
      <c r="F160" s="91">
        <f>F161+F162+F163+F164+F165</f>
        <v>6000</v>
      </c>
      <c r="G160" s="91">
        <f t="shared" si="11"/>
        <v>72000</v>
      </c>
      <c r="H160" s="146"/>
    </row>
    <row r="161" spans="1:8" s="42" customFormat="1">
      <c r="A161" s="38"/>
      <c r="B161" s="63" t="s">
        <v>151</v>
      </c>
      <c r="C161" s="40">
        <v>1</v>
      </c>
      <c r="D161" s="41">
        <f t="shared" si="10"/>
        <v>1.3</v>
      </c>
      <c r="E161" s="40">
        <v>1300</v>
      </c>
      <c r="F161" s="40">
        <f>C161*E161</f>
        <v>1300</v>
      </c>
      <c r="G161" s="115">
        <f t="shared" si="11"/>
        <v>15600</v>
      </c>
      <c r="H161" s="146"/>
    </row>
    <row r="162" spans="1:8" s="42" customFormat="1">
      <c r="A162" s="38"/>
      <c r="B162" s="63" t="s">
        <v>31</v>
      </c>
      <c r="C162" s="40">
        <v>1</v>
      </c>
      <c r="D162" s="41">
        <f t="shared" si="10"/>
        <v>1</v>
      </c>
      <c r="E162" s="40">
        <v>1000</v>
      </c>
      <c r="F162" s="40">
        <f>C162*E162</f>
        <v>1000</v>
      </c>
      <c r="G162" s="115">
        <f t="shared" ref="G162" si="12">F162*12</f>
        <v>12000</v>
      </c>
      <c r="H162" s="146"/>
    </row>
    <row r="163" spans="1:8" s="42" customFormat="1">
      <c r="A163" s="38"/>
      <c r="B163" s="63" t="s">
        <v>32</v>
      </c>
      <c r="C163" s="40">
        <v>3</v>
      </c>
      <c r="D163" s="41">
        <f t="shared" si="10"/>
        <v>0.8</v>
      </c>
      <c r="E163" s="40">
        <v>800</v>
      </c>
      <c r="F163" s="40">
        <f>C163*E163</f>
        <v>2400</v>
      </c>
      <c r="G163" s="115">
        <f t="shared" si="11"/>
        <v>28800</v>
      </c>
      <c r="H163" s="146"/>
    </row>
    <row r="164" spans="1:8" s="42" customFormat="1">
      <c r="A164" s="38"/>
      <c r="B164" s="63" t="s">
        <v>36</v>
      </c>
      <c r="C164" s="40">
        <v>1</v>
      </c>
      <c r="D164" s="41">
        <f t="shared" si="10"/>
        <v>0.8</v>
      </c>
      <c r="E164" s="40">
        <v>800</v>
      </c>
      <c r="F164" s="40">
        <f>C164*E164</f>
        <v>800</v>
      </c>
      <c r="G164" s="115">
        <f t="shared" si="11"/>
        <v>9600</v>
      </c>
      <c r="H164" s="146"/>
    </row>
    <row r="165" spans="1:8">
      <c r="A165" s="43"/>
      <c r="B165" s="44" t="s">
        <v>16</v>
      </c>
      <c r="C165" s="46">
        <v>1</v>
      </c>
      <c r="D165" s="41">
        <f t="shared" si="10"/>
        <v>0.5</v>
      </c>
      <c r="E165" s="46">
        <v>500</v>
      </c>
      <c r="F165" s="46">
        <f>C165*E165</f>
        <v>500</v>
      </c>
      <c r="G165" s="115">
        <f t="shared" si="11"/>
        <v>6000</v>
      </c>
      <c r="H165" s="146"/>
    </row>
    <row r="166" spans="1:8" s="54" customFormat="1">
      <c r="A166" s="87">
        <v>1</v>
      </c>
      <c r="B166" s="83" t="s">
        <v>89</v>
      </c>
      <c r="C166" s="84">
        <f>C167+C168</f>
        <v>1</v>
      </c>
      <c r="D166" s="85"/>
      <c r="E166" s="85"/>
      <c r="F166" s="84">
        <f>F167+F168</f>
        <v>800</v>
      </c>
      <c r="G166" s="84">
        <f t="shared" si="11"/>
        <v>9600</v>
      </c>
      <c r="H166" s="146"/>
    </row>
    <row r="167" spans="1:8">
      <c r="A167" s="43"/>
      <c r="B167" s="44" t="s">
        <v>44</v>
      </c>
      <c r="C167" s="50">
        <v>0</v>
      </c>
      <c r="D167" s="41">
        <f t="shared" ref="D167:D231" si="13">+E167/1000</f>
        <v>0</v>
      </c>
      <c r="E167" s="50">
        <v>0</v>
      </c>
      <c r="F167" s="50">
        <f>C167*E167</f>
        <v>0</v>
      </c>
      <c r="G167" s="115">
        <f t="shared" si="11"/>
        <v>0</v>
      </c>
      <c r="H167" s="146"/>
    </row>
    <row r="168" spans="1:8">
      <c r="A168" s="43"/>
      <c r="B168" s="44" t="s">
        <v>32</v>
      </c>
      <c r="C168" s="41">
        <v>1</v>
      </c>
      <c r="D168" s="41">
        <f t="shared" si="13"/>
        <v>0.8</v>
      </c>
      <c r="E168" s="45">
        <v>800</v>
      </c>
      <c r="F168" s="50">
        <f>C168*E168</f>
        <v>800</v>
      </c>
      <c r="G168" s="115">
        <f t="shared" si="11"/>
        <v>9600</v>
      </c>
      <c r="H168" s="146"/>
    </row>
    <row r="169" spans="1:8" s="54" customFormat="1">
      <c r="A169" s="87">
        <v>2</v>
      </c>
      <c r="B169" s="83" t="s">
        <v>90</v>
      </c>
      <c r="C169" s="84">
        <f>C170+C171</f>
        <v>2</v>
      </c>
      <c r="D169" s="85"/>
      <c r="E169" s="85"/>
      <c r="F169" s="84">
        <f>F170+F171</f>
        <v>1600</v>
      </c>
      <c r="G169" s="84">
        <f t="shared" si="11"/>
        <v>19200</v>
      </c>
      <c r="H169" s="146"/>
    </row>
    <row r="170" spans="1:8">
      <c r="A170" s="43"/>
      <c r="B170" s="44" t="s">
        <v>44</v>
      </c>
      <c r="C170" s="45">
        <v>0</v>
      </c>
      <c r="D170" s="41">
        <f t="shared" si="13"/>
        <v>0</v>
      </c>
      <c r="E170" s="45">
        <v>0</v>
      </c>
      <c r="F170" s="45">
        <f>C170*E170</f>
        <v>0</v>
      </c>
      <c r="G170" s="115">
        <f t="shared" si="11"/>
        <v>0</v>
      </c>
      <c r="H170" s="146"/>
    </row>
    <row r="171" spans="1:8">
      <c r="A171" s="43"/>
      <c r="B171" s="44" t="s">
        <v>32</v>
      </c>
      <c r="C171" s="41">
        <v>2</v>
      </c>
      <c r="D171" s="41">
        <f t="shared" si="13"/>
        <v>0.8</v>
      </c>
      <c r="E171" s="45">
        <v>800</v>
      </c>
      <c r="F171" s="45">
        <f>C171*E171</f>
        <v>1600</v>
      </c>
      <c r="G171" s="115">
        <f t="shared" si="11"/>
        <v>19200</v>
      </c>
      <c r="H171" s="146"/>
    </row>
    <row r="172" spans="1:8" s="54" customFormat="1">
      <c r="A172" s="87">
        <v>3</v>
      </c>
      <c r="B172" s="83" t="s">
        <v>91</v>
      </c>
      <c r="C172" s="84">
        <f>C173+C174</f>
        <v>2</v>
      </c>
      <c r="D172" s="85"/>
      <c r="E172" s="85"/>
      <c r="F172" s="84">
        <f>F173+F174</f>
        <v>1600</v>
      </c>
      <c r="G172" s="84">
        <f t="shared" si="11"/>
        <v>19200</v>
      </c>
      <c r="H172" s="146"/>
    </row>
    <row r="173" spans="1:8" s="54" customFormat="1">
      <c r="A173" s="57"/>
      <c r="B173" s="72" t="s">
        <v>44</v>
      </c>
      <c r="C173" s="45">
        <v>0</v>
      </c>
      <c r="D173" s="41">
        <f t="shared" si="13"/>
        <v>0</v>
      </c>
      <c r="E173" s="45">
        <v>0</v>
      </c>
      <c r="F173" s="45">
        <f>C173*E173</f>
        <v>0</v>
      </c>
      <c r="G173" s="115">
        <f t="shared" si="11"/>
        <v>0</v>
      </c>
      <c r="H173" s="146"/>
    </row>
    <row r="174" spans="1:8" s="54" customFormat="1">
      <c r="A174" s="57"/>
      <c r="B174" s="72" t="s">
        <v>32</v>
      </c>
      <c r="C174" s="45">
        <v>2</v>
      </c>
      <c r="D174" s="41">
        <f t="shared" si="13"/>
        <v>0.8</v>
      </c>
      <c r="E174" s="45">
        <v>800</v>
      </c>
      <c r="F174" s="45">
        <f>C174*E174</f>
        <v>1600</v>
      </c>
      <c r="G174" s="115">
        <f t="shared" si="11"/>
        <v>19200</v>
      </c>
      <c r="H174" s="146"/>
    </row>
    <row r="175" spans="1:8" s="54" customFormat="1">
      <c r="A175" s="87">
        <v>4</v>
      </c>
      <c r="B175" s="83" t="s">
        <v>92</v>
      </c>
      <c r="C175" s="84">
        <f>C176+C177</f>
        <v>2</v>
      </c>
      <c r="D175" s="85"/>
      <c r="E175" s="85"/>
      <c r="F175" s="84">
        <f>F176+F177</f>
        <v>1600</v>
      </c>
      <c r="G175" s="84">
        <f t="shared" si="11"/>
        <v>19200</v>
      </c>
      <c r="H175" s="146"/>
    </row>
    <row r="176" spans="1:8">
      <c r="A176" s="43"/>
      <c r="B176" s="44" t="s">
        <v>44</v>
      </c>
      <c r="C176" s="50">
        <v>0</v>
      </c>
      <c r="D176" s="41">
        <f t="shared" si="13"/>
        <v>0</v>
      </c>
      <c r="E176" s="50">
        <v>0</v>
      </c>
      <c r="F176" s="50">
        <f>C176*E176</f>
        <v>0</v>
      </c>
      <c r="G176" s="115">
        <f t="shared" si="11"/>
        <v>0</v>
      </c>
      <c r="H176" s="146"/>
    </row>
    <row r="177" spans="1:8">
      <c r="A177" s="43"/>
      <c r="B177" s="44" t="s">
        <v>40</v>
      </c>
      <c r="C177" s="41">
        <v>2</v>
      </c>
      <c r="D177" s="41">
        <f t="shared" si="13"/>
        <v>0.8</v>
      </c>
      <c r="E177" s="50">
        <v>800</v>
      </c>
      <c r="F177" s="50">
        <f>C177*E177</f>
        <v>1600</v>
      </c>
      <c r="G177" s="115">
        <f t="shared" si="11"/>
        <v>19200</v>
      </c>
      <c r="H177" s="146"/>
    </row>
    <row r="178" spans="1:8" s="54" customFormat="1">
      <c r="A178" s="87">
        <v>5</v>
      </c>
      <c r="B178" s="83" t="s">
        <v>93</v>
      </c>
      <c r="C178" s="84">
        <f>C179+C180</f>
        <v>2</v>
      </c>
      <c r="D178" s="85"/>
      <c r="E178" s="85"/>
      <c r="F178" s="84">
        <f>F179+F180</f>
        <v>1600</v>
      </c>
      <c r="G178" s="84">
        <f t="shared" si="11"/>
        <v>19200</v>
      </c>
      <c r="H178" s="146"/>
    </row>
    <row r="179" spans="1:8">
      <c r="A179" s="43"/>
      <c r="B179" s="44" t="s">
        <v>44</v>
      </c>
      <c r="C179" s="50">
        <v>0</v>
      </c>
      <c r="D179" s="41">
        <f t="shared" si="13"/>
        <v>0</v>
      </c>
      <c r="E179" s="50">
        <v>0</v>
      </c>
      <c r="F179" s="50">
        <f>C179*E179</f>
        <v>0</v>
      </c>
      <c r="G179" s="115">
        <f t="shared" si="11"/>
        <v>0</v>
      </c>
      <c r="H179" s="146"/>
    </row>
    <row r="180" spans="1:8" ht="16.5" customHeight="1">
      <c r="A180" s="43"/>
      <c r="B180" s="44" t="s">
        <v>40</v>
      </c>
      <c r="C180" s="45">
        <v>2</v>
      </c>
      <c r="D180" s="41">
        <f t="shared" si="13"/>
        <v>0.8</v>
      </c>
      <c r="E180" s="45">
        <v>800</v>
      </c>
      <c r="F180" s="50">
        <f>C180*E180</f>
        <v>1600</v>
      </c>
      <c r="G180" s="115">
        <f t="shared" si="11"/>
        <v>19200</v>
      </c>
      <c r="H180" s="146"/>
    </row>
    <row r="181" spans="1:8" ht="25.5">
      <c r="A181" s="59" t="s">
        <v>94</v>
      </c>
      <c r="B181" s="65" t="s">
        <v>95</v>
      </c>
      <c r="C181" s="71">
        <f>C182+C188+C191+C194+C197</f>
        <v>15</v>
      </c>
      <c r="D181" s="62"/>
      <c r="E181" s="71"/>
      <c r="F181" s="71">
        <f>F182+F188+F191+F194+F197</f>
        <v>12400</v>
      </c>
      <c r="G181" s="71">
        <f>G182+G188+G191+G194+G197</f>
        <v>148800</v>
      </c>
      <c r="H181" s="146"/>
    </row>
    <row r="182" spans="1:8">
      <c r="A182" s="79"/>
      <c r="B182" s="88" t="s">
        <v>96</v>
      </c>
      <c r="C182" s="91">
        <f>C183+C184+C185+C186+C187</f>
        <v>9</v>
      </c>
      <c r="D182" s="85"/>
      <c r="E182" s="91"/>
      <c r="F182" s="91">
        <f>F183+F184+F185+F186+F187</f>
        <v>7600</v>
      </c>
      <c r="G182" s="91">
        <f t="shared" si="11"/>
        <v>91200</v>
      </c>
      <c r="H182" s="146"/>
    </row>
    <row r="183" spans="1:8">
      <c r="A183" s="43"/>
      <c r="B183" s="44" t="s">
        <v>151</v>
      </c>
      <c r="C183" s="45">
        <v>1</v>
      </c>
      <c r="D183" s="41">
        <f t="shared" si="13"/>
        <v>1.3</v>
      </c>
      <c r="E183" s="45">
        <v>1300</v>
      </c>
      <c r="F183" s="45">
        <f>C183*E183</f>
        <v>1300</v>
      </c>
      <c r="G183" s="115">
        <f t="shared" si="11"/>
        <v>15600</v>
      </c>
      <c r="H183" s="146"/>
    </row>
    <row r="184" spans="1:8">
      <c r="A184" s="43"/>
      <c r="B184" s="44" t="s">
        <v>31</v>
      </c>
      <c r="C184" s="45">
        <v>1</v>
      </c>
      <c r="D184" s="41">
        <f t="shared" ref="D184" si="14">+E184/1000</f>
        <v>1</v>
      </c>
      <c r="E184" s="45">
        <v>1000</v>
      </c>
      <c r="F184" s="45">
        <f>C184*E184</f>
        <v>1000</v>
      </c>
      <c r="G184" s="115">
        <f t="shared" ref="G184" si="15">F184*12</f>
        <v>12000</v>
      </c>
      <c r="H184" s="146"/>
    </row>
    <row r="185" spans="1:8">
      <c r="A185" s="43"/>
      <c r="B185" s="44" t="s">
        <v>32</v>
      </c>
      <c r="C185" s="45">
        <v>5</v>
      </c>
      <c r="D185" s="41">
        <f t="shared" si="13"/>
        <v>0.8</v>
      </c>
      <c r="E185" s="45">
        <v>800</v>
      </c>
      <c r="F185" s="45">
        <f>C185*E185</f>
        <v>4000</v>
      </c>
      <c r="G185" s="115">
        <f t="shared" si="11"/>
        <v>48000</v>
      </c>
      <c r="H185" s="146"/>
    </row>
    <row r="186" spans="1:8">
      <c r="A186" s="43"/>
      <c r="B186" s="44" t="s">
        <v>36</v>
      </c>
      <c r="C186" s="45">
        <v>1</v>
      </c>
      <c r="D186" s="41">
        <f t="shared" si="13"/>
        <v>0.8</v>
      </c>
      <c r="E186" s="45">
        <v>800</v>
      </c>
      <c r="F186" s="45">
        <f>C186*E186</f>
        <v>800</v>
      </c>
      <c r="G186" s="115">
        <f t="shared" si="11"/>
        <v>9600</v>
      </c>
      <c r="H186" s="146"/>
    </row>
    <row r="187" spans="1:8">
      <c r="A187" s="43"/>
      <c r="B187" s="44" t="s">
        <v>16</v>
      </c>
      <c r="C187" s="45">
        <v>1</v>
      </c>
      <c r="D187" s="114">
        <f t="shared" si="13"/>
        <v>0.5</v>
      </c>
      <c r="E187" s="45">
        <v>500</v>
      </c>
      <c r="F187" s="45">
        <f>C187*E187</f>
        <v>500</v>
      </c>
      <c r="G187" s="115">
        <f t="shared" si="11"/>
        <v>6000</v>
      </c>
      <c r="H187" s="146"/>
    </row>
    <row r="188" spans="1:8" s="54" customFormat="1">
      <c r="A188" s="87">
        <v>1</v>
      </c>
      <c r="B188" s="83" t="s">
        <v>97</v>
      </c>
      <c r="C188" s="84">
        <f>C189+C190</f>
        <v>3</v>
      </c>
      <c r="D188" s="85"/>
      <c r="E188" s="85"/>
      <c r="F188" s="84">
        <f>F189+F190</f>
        <v>2400</v>
      </c>
      <c r="G188" s="84">
        <f t="shared" si="11"/>
        <v>28800</v>
      </c>
      <c r="H188" s="146"/>
    </row>
    <row r="189" spans="1:8" s="54" customFormat="1">
      <c r="A189" s="57"/>
      <c r="B189" s="44" t="s">
        <v>44</v>
      </c>
      <c r="C189" s="53">
        <v>0</v>
      </c>
      <c r="D189" s="41">
        <f t="shared" si="13"/>
        <v>0</v>
      </c>
      <c r="E189" s="53">
        <v>0</v>
      </c>
      <c r="F189" s="53">
        <f>C189*E189</f>
        <v>0</v>
      </c>
      <c r="G189" s="115">
        <f t="shared" si="11"/>
        <v>0</v>
      </c>
      <c r="H189" s="146"/>
    </row>
    <row r="190" spans="1:8">
      <c r="A190" s="43"/>
      <c r="B190" s="44" t="s">
        <v>32</v>
      </c>
      <c r="C190" s="45">
        <v>3</v>
      </c>
      <c r="D190" s="41">
        <f t="shared" si="13"/>
        <v>0.8</v>
      </c>
      <c r="E190" s="45">
        <v>800</v>
      </c>
      <c r="F190" s="53">
        <f>C190*E190</f>
        <v>2400</v>
      </c>
      <c r="G190" s="115">
        <f t="shared" si="11"/>
        <v>28800</v>
      </c>
      <c r="H190" s="146"/>
    </row>
    <row r="191" spans="1:8" s="54" customFormat="1">
      <c r="A191" s="87">
        <v>2</v>
      </c>
      <c r="B191" s="83" t="s">
        <v>98</v>
      </c>
      <c r="C191" s="84">
        <f>C192+C193</f>
        <v>2</v>
      </c>
      <c r="D191" s="85"/>
      <c r="E191" s="85"/>
      <c r="F191" s="84">
        <f>F192+F193</f>
        <v>1600</v>
      </c>
      <c r="G191" s="84">
        <f t="shared" si="11"/>
        <v>19200</v>
      </c>
      <c r="H191" s="146"/>
    </row>
    <row r="192" spans="1:8">
      <c r="A192" s="43"/>
      <c r="B192" s="44" t="s">
        <v>44</v>
      </c>
      <c r="C192" s="53">
        <v>0</v>
      </c>
      <c r="D192" s="41">
        <f t="shared" si="13"/>
        <v>0</v>
      </c>
      <c r="E192" s="53">
        <v>0</v>
      </c>
      <c r="F192" s="53">
        <f>C192*E192</f>
        <v>0</v>
      </c>
      <c r="G192" s="115">
        <f t="shared" si="11"/>
        <v>0</v>
      </c>
      <c r="H192" s="146"/>
    </row>
    <row r="193" spans="1:8">
      <c r="A193" s="43"/>
      <c r="B193" s="44" t="s">
        <v>32</v>
      </c>
      <c r="C193" s="73">
        <v>2</v>
      </c>
      <c r="D193" s="41">
        <f t="shared" si="13"/>
        <v>0.8</v>
      </c>
      <c r="E193" s="53">
        <v>800</v>
      </c>
      <c r="F193" s="53">
        <f>C193*E193</f>
        <v>1600</v>
      </c>
      <c r="G193" s="115">
        <f t="shared" si="11"/>
        <v>19200</v>
      </c>
      <c r="H193" s="146"/>
    </row>
    <row r="194" spans="1:8">
      <c r="A194" s="87">
        <v>3</v>
      </c>
      <c r="B194" s="83" t="s">
        <v>99</v>
      </c>
      <c r="C194" s="84">
        <v>0</v>
      </c>
      <c r="D194" s="85"/>
      <c r="E194" s="85"/>
      <c r="F194" s="84">
        <f>F195+F196</f>
        <v>0</v>
      </c>
      <c r="G194" s="84">
        <f t="shared" si="11"/>
        <v>0</v>
      </c>
      <c r="H194" s="146"/>
    </row>
    <row r="195" spans="1:8" s="42" customFormat="1">
      <c r="A195" s="49"/>
      <c r="B195" s="74"/>
      <c r="C195" s="41"/>
      <c r="D195" s="41"/>
      <c r="E195" s="41"/>
      <c r="F195" s="41"/>
      <c r="G195" s="115">
        <f t="shared" si="11"/>
        <v>0</v>
      </c>
      <c r="H195" s="146"/>
    </row>
    <row r="196" spans="1:8">
      <c r="A196" s="43"/>
      <c r="B196" s="44"/>
      <c r="C196" s="45"/>
      <c r="D196" s="41"/>
      <c r="E196" s="45"/>
      <c r="F196" s="45"/>
      <c r="G196" s="115">
        <f t="shared" si="11"/>
        <v>0</v>
      </c>
      <c r="H196" s="146"/>
    </row>
    <row r="197" spans="1:8">
      <c r="A197" s="87">
        <v>4</v>
      </c>
      <c r="B197" s="83" t="s">
        <v>100</v>
      </c>
      <c r="C197" s="84">
        <f>C198+C199</f>
        <v>1</v>
      </c>
      <c r="D197" s="85"/>
      <c r="E197" s="85"/>
      <c r="F197" s="84">
        <f>F198+F199</f>
        <v>800</v>
      </c>
      <c r="G197" s="84">
        <f t="shared" si="11"/>
        <v>9600</v>
      </c>
      <c r="H197" s="146"/>
    </row>
    <row r="198" spans="1:8">
      <c r="A198" s="43"/>
      <c r="B198" s="44" t="s">
        <v>44</v>
      </c>
      <c r="C198" s="53">
        <v>0</v>
      </c>
      <c r="D198" s="41">
        <f t="shared" si="13"/>
        <v>0</v>
      </c>
      <c r="E198" s="53">
        <v>0</v>
      </c>
      <c r="F198" s="53">
        <f>C198*E198</f>
        <v>0</v>
      </c>
      <c r="G198" s="115">
        <f t="shared" si="11"/>
        <v>0</v>
      </c>
      <c r="H198" s="146"/>
    </row>
    <row r="199" spans="1:8" s="54" customFormat="1">
      <c r="A199" s="57"/>
      <c r="B199" s="44" t="s">
        <v>32</v>
      </c>
      <c r="C199" s="41">
        <v>1</v>
      </c>
      <c r="D199" s="41">
        <f t="shared" si="13"/>
        <v>0.8</v>
      </c>
      <c r="E199" s="45">
        <v>800</v>
      </c>
      <c r="F199" s="53">
        <f>C199*E199</f>
        <v>800</v>
      </c>
      <c r="G199" s="115">
        <f t="shared" si="11"/>
        <v>9600</v>
      </c>
      <c r="H199" s="146"/>
    </row>
    <row r="200" spans="1:8" ht="25.5">
      <c r="A200" s="59" t="s">
        <v>101</v>
      </c>
      <c r="B200" s="65" t="s">
        <v>102</v>
      </c>
      <c r="C200" s="71">
        <f>C201+C207+C210+C213+C216+C219</f>
        <v>16</v>
      </c>
      <c r="D200" s="62"/>
      <c r="E200" s="71"/>
      <c r="F200" s="71">
        <f>F201+F207+F210+F213+F216+F219</f>
        <v>13200</v>
      </c>
      <c r="G200" s="71">
        <f>G201+G207+G210+G213+G216+G219</f>
        <v>158400</v>
      </c>
      <c r="H200" s="146"/>
    </row>
    <row r="201" spans="1:8">
      <c r="A201" s="79"/>
      <c r="B201" s="88" t="s">
        <v>103</v>
      </c>
      <c r="C201" s="91">
        <f>C202+C203+C204+C205+C206</f>
        <v>9</v>
      </c>
      <c r="D201" s="85"/>
      <c r="E201" s="91"/>
      <c r="F201" s="91">
        <f>F202+F203+F204+F205+F206</f>
        <v>7600</v>
      </c>
      <c r="G201" s="91">
        <f t="shared" si="11"/>
        <v>91200</v>
      </c>
      <c r="H201" s="146"/>
    </row>
    <row r="202" spans="1:8" s="54" customFormat="1">
      <c r="A202" s="57"/>
      <c r="B202" s="64" t="s">
        <v>151</v>
      </c>
      <c r="C202" s="45">
        <v>1</v>
      </c>
      <c r="D202" s="41">
        <f t="shared" si="13"/>
        <v>1.3</v>
      </c>
      <c r="E202" s="45">
        <v>1300</v>
      </c>
      <c r="F202" s="45">
        <f>C202*E202</f>
        <v>1300</v>
      </c>
      <c r="G202" s="115">
        <f t="shared" si="11"/>
        <v>15600</v>
      </c>
      <c r="H202" s="146"/>
    </row>
    <row r="203" spans="1:8" s="54" customFormat="1">
      <c r="A203" s="57"/>
      <c r="B203" s="64" t="s">
        <v>31</v>
      </c>
      <c r="C203" s="45">
        <v>1</v>
      </c>
      <c r="D203" s="41">
        <f t="shared" ref="D203" si="16">+E203/1000</f>
        <v>1</v>
      </c>
      <c r="E203" s="45">
        <v>1000</v>
      </c>
      <c r="F203" s="45">
        <f>C203*E203</f>
        <v>1000</v>
      </c>
      <c r="G203" s="115">
        <f t="shared" ref="G203" si="17">F203*12</f>
        <v>12000</v>
      </c>
      <c r="H203" s="146"/>
    </row>
    <row r="204" spans="1:8" s="54" customFormat="1">
      <c r="A204" s="57"/>
      <c r="B204" s="64" t="s">
        <v>32</v>
      </c>
      <c r="C204" s="45">
        <v>5</v>
      </c>
      <c r="D204" s="41">
        <f t="shared" si="13"/>
        <v>0.8</v>
      </c>
      <c r="E204" s="45">
        <v>800</v>
      </c>
      <c r="F204" s="45">
        <f>C204*E204</f>
        <v>4000</v>
      </c>
      <c r="G204" s="115">
        <f t="shared" si="11"/>
        <v>48000</v>
      </c>
      <c r="H204" s="146"/>
    </row>
    <row r="205" spans="1:8" s="54" customFormat="1">
      <c r="A205" s="57"/>
      <c r="B205" s="64" t="s">
        <v>36</v>
      </c>
      <c r="C205" s="45">
        <v>1</v>
      </c>
      <c r="D205" s="41">
        <f t="shared" si="13"/>
        <v>0.8</v>
      </c>
      <c r="E205" s="45">
        <v>800</v>
      </c>
      <c r="F205" s="45">
        <f>C205*E205</f>
        <v>800</v>
      </c>
      <c r="G205" s="115">
        <f t="shared" si="11"/>
        <v>9600</v>
      </c>
      <c r="H205" s="146"/>
    </row>
    <row r="206" spans="1:8" s="54" customFormat="1">
      <c r="A206" s="57"/>
      <c r="B206" s="64" t="s">
        <v>16</v>
      </c>
      <c r="C206" s="45">
        <v>1</v>
      </c>
      <c r="D206" s="114">
        <f t="shared" si="13"/>
        <v>0.5</v>
      </c>
      <c r="E206" s="45">
        <v>500</v>
      </c>
      <c r="F206" s="45">
        <f>C206*E206</f>
        <v>500</v>
      </c>
      <c r="G206" s="115">
        <f t="shared" ref="G206:G269" si="18">F206*12</f>
        <v>6000</v>
      </c>
      <c r="H206" s="146"/>
    </row>
    <row r="207" spans="1:8" s="54" customFormat="1">
      <c r="A207" s="87">
        <v>1</v>
      </c>
      <c r="B207" s="83" t="s">
        <v>104</v>
      </c>
      <c r="C207" s="84">
        <f>C208+C209</f>
        <v>3</v>
      </c>
      <c r="D207" s="85"/>
      <c r="E207" s="85"/>
      <c r="F207" s="91">
        <f>F208+F209</f>
        <v>2400</v>
      </c>
      <c r="G207" s="91">
        <f t="shared" si="18"/>
        <v>28800</v>
      </c>
      <c r="H207" s="146"/>
    </row>
    <row r="208" spans="1:8" s="54" customFormat="1">
      <c r="A208" s="57"/>
      <c r="B208" s="64" t="s">
        <v>44</v>
      </c>
      <c r="C208" s="45">
        <v>0</v>
      </c>
      <c r="D208" s="41">
        <f t="shared" si="13"/>
        <v>0</v>
      </c>
      <c r="E208" s="45">
        <v>0</v>
      </c>
      <c r="F208" s="45">
        <f>C208*E208</f>
        <v>0</v>
      </c>
      <c r="G208" s="115">
        <f t="shared" si="18"/>
        <v>0</v>
      </c>
      <c r="H208" s="146"/>
    </row>
    <row r="209" spans="1:8" s="54" customFormat="1">
      <c r="A209" s="57"/>
      <c r="B209" s="64" t="s">
        <v>32</v>
      </c>
      <c r="C209" s="45">
        <v>3</v>
      </c>
      <c r="D209" s="41">
        <f t="shared" si="13"/>
        <v>0.8</v>
      </c>
      <c r="E209" s="45">
        <v>800</v>
      </c>
      <c r="F209" s="45">
        <f>C209*E209</f>
        <v>2400</v>
      </c>
      <c r="G209" s="115">
        <f t="shared" si="18"/>
        <v>28800</v>
      </c>
      <c r="H209" s="146"/>
    </row>
    <row r="210" spans="1:8" s="54" customFormat="1">
      <c r="A210" s="87">
        <v>2</v>
      </c>
      <c r="B210" s="83" t="s">
        <v>105</v>
      </c>
      <c r="C210" s="84">
        <f>C211+C212</f>
        <v>2</v>
      </c>
      <c r="D210" s="85"/>
      <c r="E210" s="85"/>
      <c r="F210" s="84">
        <f>F211+F212</f>
        <v>1600</v>
      </c>
      <c r="G210" s="84">
        <f t="shared" si="18"/>
        <v>19200</v>
      </c>
      <c r="H210" s="146"/>
    </row>
    <row r="211" spans="1:8" s="54" customFormat="1">
      <c r="A211" s="57"/>
      <c r="B211" s="64" t="s">
        <v>44</v>
      </c>
      <c r="C211" s="45">
        <v>0</v>
      </c>
      <c r="D211" s="41">
        <f t="shared" si="13"/>
        <v>0</v>
      </c>
      <c r="E211" s="45">
        <v>0</v>
      </c>
      <c r="F211" s="45">
        <f>C211*E211</f>
        <v>0</v>
      </c>
      <c r="G211" s="115">
        <f t="shared" si="18"/>
        <v>0</v>
      </c>
      <c r="H211" s="146"/>
    </row>
    <row r="212" spans="1:8" s="54" customFormat="1">
      <c r="A212" s="57"/>
      <c r="B212" s="64" t="s">
        <v>32</v>
      </c>
      <c r="C212" s="46">
        <v>2</v>
      </c>
      <c r="D212" s="41">
        <f t="shared" si="13"/>
        <v>0.8</v>
      </c>
      <c r="E212" s="46">
        <v>800</v>
      </c>
      <c r="F212" s="46">
        <f>C212*E212</f>
        <v>1600</v>
      </c>
      <c r="G212" s="115">
        <f t="shared" si="18"/>
        <v>19200</v>
      </c>
      <c r="H212" s="146"/>
    </row>
    <row r="213" spans="1:8">
      <c r="A213" s="87">
        <v>3</v>
      </c>
      <c r="B213" s="83" t="s">
        <v>106</v>
      </c>
      <c r="C213" s="84">
        <v>0</v>
      </c>
      <c r="D213" s="85"/>
      <c r="E213" s="85"/>
      <c r="F213" s="84">
        <f>F214+F215</f>
        <v>0</v>
      </c>
      <c r="G213" s="84">
        <f t="shared" si="18"/>
        <v>0</v>
      </c>
      <c r="H213" s="146"/>
    </row>
    <row r="214" spans="1:8">
      <c r="A214" s="43"/>
      <c r="B214" s="44"/>
      <c r="C214" s="45"/>
      <c r="D214" s="41"/>
      <c r="E214" s="45"/>
      <c r="F214" s="45"/>
      <c r="G214" s="115">
        <f t="shared" si="18"/>
        <v>0</v>
      </c>
      <c r="H214" s="146"/>
    </row>
    <row r="215" spans="1:8">
      <c r="A215" s="43"/>
      <c r="B215" s="44"/>
      <c r="C215" s="45"/>
      <c r="D215" s="41"/>
      <c r="E215" s="45"/>
      <c r="F215" s="45"/>
      <c r="G215" s="115">
        <f t="shared" si="18"/>
        <v>0</v>
      </c>
      <c r="H215" s="146"/>
    </row>
    <row r="216" spans="1:8" s="54" customFormat="1">
      <c r="A216" s="87">
        <v>4</v>
      </c>
      <c r="B216" s="83" t="s">
        <v>107</v>
      </c>
      <c r="C216" s="84">
        <f>C217+C218</f>
        <v>2</v>
      </c>
      <c r="D216" s="85"/>
      <c r="E216" s="85"/>
      <c r="F216" s="84">
        <f>F217+F218</f>
        <v>1600</v>
      </c>
      <c r="G216" s="84">
        <f t="shared" si="18"/>
        <v>19200</v>
      </c>
      <c r="H216" s="146"/>
    </row>
    <row r="217" spans="1:8" s="54" customFormat="1">
      <c r="A217" s="57"/>
      <c r="B217" s="64" t="s">
        <v>44</v>
      </c>
      <c r="C217" s="45">
        <v>0</v>
      </c>
      <c r="D217" s="41">
        <f t="shared" si="13"/>
        <v>0</v>
      </c>
      <c r="E217" s="45">
        <v>0</v>
      </c>
      <c r="F217" s="45">
        <f>C217*E217</f>
        <v>0</v>
      </c>
      <c r="G217" s="115">
        <f t="shared" si="18"/>
        <v>0</v>
      </c>
      <c r="H217" s="146"/>
    </row>
    <row r="218" spans="1:8" s="54" customFormat="1">
      <c r="A218" s="57"/>
      <c r="B218" s="64" t="s">
        <v>32</v>
      </c>
      <c r="C218" s="45">
        <v>2</v>
      </c>
      <c r="D218" s="41">
        <f t="shared" si="13"/>
        <v>0.8</v>
      </c>
      <c r="E218" s="45">
        <v>800</v>
      </c>
      <c r="F218" s="45">
        <f>C218*E218</f>
        <v>1600</v>
      </c>
      <c r="G218" s="115">
        <f t="shared" si="18"/>
        <v>19200</v>
      </c>
      <c r="H218" s="146"/>
    </row>
    <row r="219" spans="1:8">
      <c r="A219" s="87">
        <v>5</v>
      </c>
      <c r="B219" s="83" t="s">
        <v>108</v>
      </c>
      <c r="C219" s="84">
        <v>0</v>
      </c>
      <c r="D219" s="85"/>
      <c r="E219" s="85"/>
      <c r="F219" s="84">
        <f>F220+F221</f>
        <v>0</v>
      </c>
      <c r="G219" s="84">
        <f t="shared" si="18"/>
        <v>0</v>
      </c>
      <c r="H219" s="146"/>
    </row>
    <row r="220" spans="1:8">
      <c r="A220" s="43"/>
      <c r="B220" s="72"/>
      <c r="C220" s="45"/>
      <c r="D220" s="41"/>
      <c r="E220" s="45"/>
      <c r="F220" s="45"/>
      <c r="G220" s="115">
        <f t="shared" si="18"/>
        <v>0</v>
      </c>
      <c r="H220" s="146"/>
    </row>
    <row r="221" spans="1:8">
      <c r="A221" s="43"/>
      <c r="B221" s="72"/>
      <c r="C221" s="45"/>
      <c r="D221" s="41"/>
      <c r="E221" s="45"/>
      <c r="F221" s="45"/>
      <c r="G221" s="115">
        <f t="shared" si="18"/>
        <v>0</v>
      </c>
      <c r="H221" s="146"/>
    </row>
    <row r="222" spans="1:8" ht="30">
      <c r="A222" s="59" t="s">
        <v>109</v>
      </c>
      <c r="B222" s="75" t="s">
        <v>110</v>
      </c>
      <c r="C222" s="71">
        <f>C223+C229+C232+C235+C238+C241+C244</f>
        <v>31</v>
      </c>
      <c r="D222" s="62"/>
      <c r="E222" s="71"/>
      <c r="F222" s="71">
        <f>F223+F229+F232+F235+F238+F241+F244</f>
        <v>25400</v>
      </c>
      <c r="G222" s="71">
        <f>G223+G229+G232+G235+G238+G241+G244</f>
        <v>304800</v>
      </c>
      <c r="H222" s="146"/>
    </row>
    <row r="223" spans="1:8">
      <c r="A223" s="79"/>
      <c r="B223" s="83" t="s">
        <v>111</v>
      </c>
      <c r="C223" s="91">
        <f>C224+C225+C226+C227+C228</f>
        <v>15</v>
      </c>
      <c r="D223" s="85"/>
      <c r="E223" s="91"/>
      <c r="F223" s="91">
        <f>F224+F225+F226+F227+F228</f>
        <v>12600</v>
      </c>
      <c r="G223" s="91">
        <f t="shared" si="18"/>
        <v>151200</v>
      </c>
      <c r="H223" s="146"/>
    </row>
    <row r="224" spans="1:8">
      <c r="A224" s="43"/>
      <c r="B224" s="44" t="s">
        <v>151</v>
      </c>
      <c r="C224" s="45">
        <v>1</v>
      </c>
      <c r="D224" s="41">
        <f t="shared" si="13"/>
        <v>1.3</v>
      </c>
      <c r="E224" s="45">
        <v>1300</v>
      </c>
      <c r="F224" s="45">
        <f>C224*E224</f>
        <v>1300</v>
      </c>
      <c r="G224" s="115">
        <f t="shared" si="18"/>
        <v>15600</v>
      </c>
      <c r="H224" s="146"/>
    </row>
    <row r="225" spans="1:8">
      <c r="A225" s="43"/>
      <c r="B225" s="44" t="s">
        <v>31</v>
      </c>
      <c r="C225" s="45">
        <v>2</v>
      </c>
      <c r="D225" s="41">
        <f t="shared" ref="D225" si="19">+E225/1000</f>
        <v>1</v>
      </c>
      <c r="E225" s="45">
        <v>1000</v>
      </c>
      <c r="F225" s="45">
        <f>C225*E225</f>
        <v>2000</v>
      </c>
      <c r="G225" s="115">
        <f t="shared" ref="G225" si="20">F225*12</f>
        <v>24000</v>
      </c>
      <c r="H225" s="146"/>
    </row>
    <row r="226" spans="1:8">
      <c r="A226" s="43"/>
      <c r="B226" s="44" t="s">
        <v>32</v>
      </c>
      <c r="C226" s="45">
        <v>10</v>
      </c>
      <c r="D226" s="41">
        <f t="shared" si="13"/>
        <v>0.8</v>
      </c>
      <c r="E226" s="45">
        <v>800</v>
      </c>
      <c r="F226" s="45">
        <f>C226*E226</f>
        <v>8000</v>
      </c>
      <c r="G226" s="115">
        <f t="shared" si="18"/>
        <v>96000</v>
      </c>
      <c r="H226" s="146"/>
    </row>
    <row r="227" spans="1:8">
      <c r="A227" s="43"/>
      <c r="B227" s="44" t="s">
        <v>36</v>
      </c>
      <c r="C227" s="45">
        <v>1</v>
      </c>
      <c r="D227" s="41">
        <f t="shared" si="13"/>
        <v>0.8</v>
      </c>
      <c r="E227" s="45">
        <v>800</v>
      </c>
      <c r="F227" s="45">
        <f>C227*E227</f>
        <v>800</v>
      </c>
      <c r="G227" s="115">
        <f t="shared" si="18"/>
        <v>9600</v>
      </c>
      <c r="H227" s="146"/>
    </row>
    <row r="228" spans="1:8">
      <c r="A228" s="43"/>
      <c r="B228" s="72" t="s">
        <v>16</v>
      </c>
      <c r="C228" s="50">
        <v>1</v>
      </c>
      <c r="D228" s="114">
        <f t="shared" si="13"/>
        <v>0.5</v>
      </c>
      <c r="E228" s="50">
        <v>500</v>
      </c>
      <c r="F228" s="45">
        <f>C228*E228</f>
        <v>500</v>
      </c>
      <c r="G228" s="115">
        <f t="shared" si="18"/>
        <v>6000</v>
      </c>
      <c r="H228" s="146"/>
    </row>
    <row r="229" spans="1:8">
      <c r="A229" s="87">
        <v>1</v>
      </c>
      <c r="B229" s="83" t="s">
        <v>112</v>
      </c>
      <c r="C229" s="84">
        <f>C230+C231</f>
        <v>3</v>
      </c>
      <c r="D229" s="85"/>
      <c r="E229" s="85"/>
      <c r="F229" s="84">
        <f>F230+F231</f>
        <v>2400</v>
      </c>
      <c r="G229" s="84">
        <f t="shared" si="18"/>
        <v>28800</v>
      </c>
      <c r="H229" s="146"/>
    </row>
    <row r="230" spans="1:8">
      <c r="A230" s="43"/>
      <c r="B230" s="44" t="s">
        <v>44</v>
      </c>
      <c r="C230" s="45">
        <v>0</v>
      </c>
      <c r="D230" s="41">
        <f t="shared" si="13"/>
        <v>0</v>
      </c>
      <c r="E230" s="45">
        <v>0</v>
      </c>
      <c r="F230" s="45">
        <f>C230*E230</f>
        <v>0</v>
      </c>
      <c r="G230" s="115">
        <f t="shared" si="18"/>
        <v>0</v>
      </c>
      <c r="H230" s="146"/>
    </row>
    <row r="231" spans="1:8">
      <c r="A231" s="43"/>
      <c r="B231" s="44" t="s">
        <v>32</v>
      </c>
      <c r="C231" s="45">
        <v>3</v>
      </c>
      <c r="D231" s="41">
        <f t="shared" si="13"/>
        <v>0.8</v>
      </c>
      <c r="E231" s="45">
        <v>800</v>
      </c>
      <c r="F231" s="45">
        <f>C231*E231</f>
        <v>2400</v>
      </c>
      <c r="G231" s="115">
        <f t="shared" si="18"/>
        <v>28800</v>
      </c>
      <c r="H231" s="146"/>
    </row>
    <row r="232" spans="1:8">
      <c r="A232" s="87">
        <v>2</v>
      </c>
      <c r="B232" s="92" t="s">
        <v>113</v>
      </c>
      <c r="C232" s="84">
        <f>C233+C234</f>
        <v>2</v>
      </c>
      <c r="D232" s="85"/>
      <c r="E232" s="85"/>
      <c r="F232" s="84">
        <f>F233+F234</f>
        <v>1600</v>
      </c>
      <c r="G232" s="84">
        <f t="shared" si="18"/>
        <v>19200</v>
      </c>
      <c r="H232" s="146"/>
    </row>
    <row r="233" spans="1:8">
      <c r="A233" s="43" t="s">
        <v>114</v>
      </c>
      <c r="B233" s="44" t="s">
        <v>44</v>
      </c>
      <c r="C233" s="45">
        <v>0</v>
      </c>
      <c r="D233" s="41">
        <f t="shared" ref="D233:D252" si="21">+E233/1000</f>
        <v>0</v>
      </c>
      <c r="E233" s="45">
        <v>0</v>
      </c>
      <c r="F233" s="45">
        <f>C233*E233</f>
        <v>0</v>
      </c>
      <c r="G233" s="115">
        <f t="shared" si="18"/>
        <v>0</v>
      </c>
      <c r="H233" s="146"/>
    </row>
    <row r="234" spans="1:8">
      <c r="A234" s="43"/>
      <c r="B234" s="44" t="s">
        <v>32</v>
      </c>
      <c r="C234" s="41">
        <v>2</v>
      </c>
      <c r="D234" s="41">
        <f t="shared" si="21"/>
        <v>0.8</v>
      </c>
      <c r="E234" s="45">
        <v>800</v>
      </c>
      <c r="F234" s="45">
        <f>C234*E234</f>
        <v>1600</v>
      </c>
      <c r="G234" s="115">
        <f t="shared" si="18"/>
        <v>19200</v>
      </c>
      <c r="H234" s="146"/>
    </row>
    <row r="235" spans="1:8">
      <c r="A235" s="87">
        <v>3</v>
      </c>
      <c r="B235" s="83" t="s">
        <v>115</v>
      </c>
      <c r="C235" s="84">
        <f>C236+C237</f>
        <v>2</v>
      </c>
      <c r="D235" s="85"/>
      <c r="E235" s="85"/>
      <c r="F235" s="84">
        <f>F236+F237</f>
        <v>1600</v>
      </c>
      <c r="G235" s="84">
        <f t="shared" si="18"/>
        <v>19200</v>
      </c>
      <c r="H235" s="146"/>
    </row>
    <row r="236" spans="1:8">
      <c r="A236" s="43"/>
      <c r="B236" s="44" t="s">
        <v>44</v>
      </c>
      <c r="C236" s="53">
        <v>0</v>
      </c>
      <c r="D236" s="41">
        <f t="shared" si="21"/>
        <v>0</v>
      </c>
      <c r="E236" s="53">
        <v>0</v>
      </c>
      <c r="F236" s="53">
        <f>C236*E236</f>
        <v>0</v>
      </c>
      <c r="G236" s="115">
        <f t="shared" si="18"/>
        <v>0</v>
      </c>
      <c r="H236" s="146"/>
    </row>
    <row r="237" spans="1:8">
      <c r="A237" s="43"/>
      <c r="B237" s="44" t="s">
        <v>32</v>
      </c>
      <c r="C237" s="45">
        <v>2</v>
      </c>
      <c r="D237" s="41">
        <f t="shared" si="21"/>
        <v>0.8</v>
      </c>
      <c r="E237" s="45">
        <v>800</v>
      </c>
      <c r="F237" s="53">
        <f>C237*E237</f>
        <v>1600</v>
      </c>
      <c r="G237" s="115">
        <f t="shared" si="18"/>
        <v>19200</v>
      </c>
      <c r="H237" s="146"/>
    </row>
    <row r="238" spans="1:8">
      <c r="A238" s="87">
        <v>4</v>
      </c>
      <c r="B238" s="83" t="s">
        <v>116</v>
      </c>
      <c r="C238" s="84">
        <f>C239+C240</f>
        <v>3</v>
      </c>
      <c r="D238" s="85"/>
      <c r="E238" s="85"/>
      <c r="F238" s="84">
        <f>F239+F240</f>
        <v>2400</v>
      </c>
      <c r="G238" s="84">
        <f t="shared" si="18"/>
        <v>28800</v>
      </c>
      <c r="H238" s="146"/>
    </row>
    <row r="239" spans="1:8">
      <c r="A239" s="43"/>
      <c r="B239" s="44" t="s">
        <v>44</v>
      </c>
      <c r="C239" s="45">
        <v>0</v>
      </c>
      <c r="D239" s="41">
        <f t="shared" si="21"/>
        <v>0</v>
      </c>
      <c r="E239" s="45">
        <v>0</v>
      </c>
      <c r="F239" s="45">
        <f>C239*E239</f>
        <v>0</v>
      </c>
      <c r="G239" s="115">
        <f t="shared" si="18"/>
        <v>0</v>
      </c>
      <c r="H239" s="146"/>
    </row>
    <row r="240" spans="1:8">
      <c r="A240" s="43"/>
      <c r="B240" s="44" t="s">
        <v>32</v>
      </c>
      <c r="C240" s="45">
        <v>3</v>
      </c>
      <c r="D240" s="41">
        <f t="shared" si="21"/>
        <v>0.8</v>
      </c>
      <c r="E240" s="45">
        <v>800</v>
      </c>
      <c r="F240" s="45">
        <f>C240*E240</f>
        <v>2400</v>
      </c>
      <c r="G240" s="115">
        <f t="shared" si="18"/>
        <v>28800</v>
      </c>
      <c r="H240" s="146"/>
    </row>
    <row r="241" spans="1:8">
      <c r="A241" s="87">
        <v>5</v>
      </c>
      <c r="B241" s="83" t="s">
        <v>117</v>
      </c>
      <c r="C241" s="84">
        <f>C242+C243</f>
        <v>3</v>
      </c>
      <c r="D241" s="85"/>
      <c r="E241" s="85"/>
      <c r="F241" s="84">
        <f>F242+F243</f>
        <v>2400</v>
      </c>
      <c r="G241" s="84">
        <f t="shared" si="18"/>
        <v>28800</v>
      </c>
      <c r="H241" s="146"/>
    </row>
    <row r="242" spans="1:8">
      <c r="A242" s="43"/>
      <c r="B242" s="44" t="s">
        <v>44</v>
      </c>
      <c r="C242" s="50">
        <v>0</v>
      </c>
      <c r="D242" s="41">
        <f t="shared" si="21"/>
        <v>0</v>
      </c>
      <c r="E242" s="50">
        <v>0</v>
      </c>
      <c r="F242" s="50">
        <f>C242*E242</f>
        <v>0</v>
      </c>
      <c r="G242" s="115">
        <f t="shared" si="18"/>
        <v>0</v>
      </c>
      <c r="H242" s="146"/>
    </row>
    <row r="243" spans="1:8">
      <c r="A243" s="43"/>
      <c r="B243" s="44" t="s">
        <v>32</v>
      </c>
      <c r="C243" s="41">
        <v>3</v>
      </c>
      <c r="D243" s="41">
        <f t="shared" si="21"/>
        <v>0.8</v>
      </c>
      <c r="E243" s="45">
        <v>800</v>
      </c>
      <c r="F243" s="50">
        <f>C243*E243</f>
        <v>2400</v>
      </c>
      <c r="G243" s="115">
        <f t="shared" si="18"/>
        <v>28800</v>
      </c>
      <c r="H243" s="146"/>
    </row>
    <row r="244" spans="1:8">
      <c r="A244" s="87">
        <v>6</v>
      </c>
      <c r="B244" s="83" t="s">
        <v>118</v>
      </c>
      <c r="C244" s="84">
        <f>C245+C246</f>
        <v>3</v>
      </c>
      <c r="D244" s="85"/>
      <c r="E244" s="85"/>
      <c r="F244" s="84">
        <f>F245+F246</f>
        <v>2400</v>
      </c>
      <c r="G244" s="84">
        <f t="shared" si="18"/>
        <v>28800</v>
      </c>
      <c r="H244" s="146"/>
    </row>
    <row r="245" spans="1:8">
      <c r="A245" s="43"/>
      <c r="B245" s="44" t="s">
        <v>44</v>
      </c>
      <c r="C245" s="53">
        <v>0</v>
      </c>
      <c r="D245" s="41">
        <f t="shared" si="21"/>
        <v>0</v>
      </c>
      <c r="E245" s="53">
        <v>0</v>
      </c>
      <c r="F245" s="53">
        <f>C245*E245</f>
        <v>0</v>
      </c>
      <c r="G245" s="115">
        <f t="shared" si="18"/>
        <v>0</v>
      </c>
      <c r="H245" s="146"/>
    </row>
    <row r="246" spans="1:8">
      <c r="A246" s="43"/>
      <c r="B246" s="44" t="s">
        <v>32</v>
      </c>
      <c r="C246" s="41">
        <v>3</v>
      </c>
      <c r="D246" s="41">
        <f t="shared" si="21"/>
        <v>0.8</v>
      </c>
      <c r="E246" s="45">
        <v>800</v>
      </c>
      <c r="F246" s="53">
        <f>C246*E246</f>
        <v>2400</v>
      </c>
      <c r="G246" s="115">
        <f t="shared" si="18"/>
        <v>28800</v>
      </c>
      <c r="H246" s="146"/>
    </row>
    <row r="247" spans="1:8" ht="30">
      <c r="A247" s="59" t="s">
        <v>119</v>
      </c>
      <c r="B247" s="76" t="s">
        <v>120</v>
      </c>
      <c r="C247" s="71">
        <f>C248+C254+C257+C260+C263+C266</f>
        <v>26</v>
      </c>
      <c r="D247" s="62"/>
      <c r="E247" s="71"/>
      <c r="F247" s="71">
        <f>F248+F254+F257+F260+F263+F266</f>
        <v>21100</v>
      </c>
      <c r="G247" s="71">
        <f>G248+G254+G257+G260+G263+G266</f>
        <v>253200</v>
      </c>
      <c r="H247" s="146"/>
    </row>
    <row r="248" spans="1:8">
      <c r="A248" s="79"/>
      <c r="B248" s="90" t="s">
        <v>121</v>
      </c>
      <c r="C248" s="91">
        <f>C249+C250+C251+C252+C253</f>
        <v>17</v>
      </c>
      <c r="D248" s="85"/>
      <c r="E248" s="91"/>
      <c r="F248" s="91">
        <f>F249+F250+F251+F252+F253</f>
        <v>13900</v>
      </c>
      <c r="G248" s="91">
        <f t="shared" si="18"/>
        <v>166800</v>
      </c>
      <c r="H248" s="146"/>
    </row>
    <row r="249" spans="1:8" s="42" customFormat="1">
      <c r="A249" s="38"/>
      <c r="B249" s="70" t="s">
        <v>151</v>
      </c>
      <c r="C249" s="40">
        <v>1</v>
      </c>
      <c r="D249" s="41">
        <f t="shared" si="21"/>
        <v>1.2</v>
      </c>
      <c r="E249" s="40">
        <v>1200</v>
      </c>
      <c r="F249" s="40">
        <f>C249*E249</f>
        <v>1200</v>
      </c>
      <c r="G249" s="115">
        <f t="shared" si="18"/>
        <v>14400</v>
      </c>
      <c r="H249" s="146"/>
    </row>
    <row r="250" spans="1:8" s="42" customFormat="1">
      <c r="A250" s="38"/>
      <c r="B250" s="70" t="s">
        <v>31</v>
      </c>
      <c r="C250" s="40">
        <v>1</v>
      </c>
      <c r="D250" s="41">
        <f t="shared" ref="D250" si="22">+E250/1000</f>
        <v>1</v>
      </c>
      <c r="E250" s="40">
        <v>1000</v>
      </c>
      <c r="F250" s="40">
        <f>C250*E250</f>
        <v>1000</v>
      </c>
      <c r="G250" s="115">
        <f t="shared" ref="G250" si="23">F250*12</f>
        <v>12000</v>
      </c>
      <c r="H250" s="146"/>
    </row>
    <row r="251" spans="1:8" s="42" customFormat="1">
      <c r="A251" s="38"/>
      <c r="B251" s="70" t="s">
        <v>32</v>
      </c>
      <c r="C251" s="40">
        <v>12</v>
      </c>
      <c r="D251" s="41">
        <f t="shared" si="21"/>
        <v>0.8</v>
      </c>
      <c r="E251" s="40">
        <v>800</v>
      </c>
      <c r="F251" s="40">
        <f>C251*E251</f>
        <v>9600</v>
      </c>
      <c r="G251" s="115">
        <f t="shared" si="18"/>
        <v>115200</v>
      </c>
      <c r="H251" s="146"/>
    </row>
    <row r="252" spans="1:8" s="42" customFormat="1">
      <c r="A252" s="38"/>
      <c r="B252" s="70" t="s">
        <v>36</v>
      </c>
      <c r="C252" s="40">
        <v>2</v>
      </c>
      <c r="D252" s="41">
        <f t="shared" si="21"/>
        <v>0.8</v>
      </c>
      <c r="E252" s="40">
        <v>800</v>
      </c>
      <c r="F252" s="40">
        <f>C252*E252</f>
        <v>1600</v>
      </c>
      <c r="G252" s="115">
        <f t="shared" si="18"/>
        <v>19200</v>
      </c>
      <c r="H252" s="146"/>
    </row>
    <row r="253" spans="1:8" s="42" customFormat="1">
      <c r="A253" s="38"/>
      <c r="B253" s="70" t="s">
        <v>16</v>
      </c>
      <c r="C253" s="40">
        <v>1</v>
      </c>
      <c r="D253" s="114">
        <f>+E253/1000</f>
        <v>0.5</v>
      </c>
      <c r="E253" s="40">
        <v>500</v>
      </c>
      <c r="F253" s="40">
        <f>C253*E253</f>
        <v>500</v>
      </c>
      <c r="G253" s="115">
        <f t="shared" si="18"/>
        <v>6000</v>
      </c>
      <c r="H253" s="146"/>
    </row>
    <row r="254" spans="1:8">
      <c r="A254" s="87">
        <v>2</v>
      </c>
      <c r="B254" s="90" t="s">
        <v>122</v>
      </c>
      <c r="C254" s="84">
        <f>C255+C256</f>
        <v>3</v>
      </c>
      <c r="D254" s="85"/>
      <c r="E254" s="85"/>
      <c r="F254" s="84">
        <f>F255+F256</f>
        <v>2400</v>
      </c>
      <c r="G254" s="84">
        <f t="shared" si="18"/>
        <v>28800</v>
      </c>
      <c r="H254" s="146"/>
    </row>
    <row r="255" spans="1:8" s="42" customFormat="1">
      <c r="A255" s="49"/>
      <c r="B255" s="70" t="s">
        <v>44</v>
      </c>
      <c r="C255" s="41">
        <v>0</v>
      </c>
      <c r="D255" s="41">
        <f t="shared" ref="D255:D268" si="24">+E255/1000</f>
        <v>0</v>
      </c>
      <c r="E255" s="41">
        <v>0</v>
      </c>
      <c r="F255" s="41">
        <f>C255*E255</f>
        <v>0</v>
      </c>
      <c r="G255" s="115">
        <f t="shared" si="18"/>
        <v>0</v>
      </c>
      <c r="H255" s="146"/>
    </row>
    <row r="256" spans="1:8">
      <c r="A256" s="43"/>
      <c r="B256" s="43" t="s">
        <v>32</v>
      </c>
      <c r="C256" s="41">
        <v>3</v>
      </c>
      <c r="D256" s="41">
        <f t="shared" si="24"/>
        <v>0.8</v>
      </c>
      <c r="E256" s="50">
        <v>800</v>
      </c>
      <c r="F256" s="45">
        <f>C256*E256</f>
        <v>2400</v>
      </c>
      <c r="G256" s="115">
        <f t="shared" si="18"/>
        <v>28800</v>
      </c>
      <c r="H256" s="146"/>
    </row>
    <row r="257" spans="1:8">
      <c r="A257" s="87">
        <v>3</v>
      </c>
      <c r="B257" s="89" t="s">
        <v>123</v>
      </c>
      <c r="C257" s="84">
        <f>C258+C259</f>
        <v>1</v>
      </c>
      <c r="D257" s="85"/>
      <c r="E257" s="85"/>
      <c r="F257" s="84">
        <f>F258+F259</f>
        <v>800</v>
      </c>
      <c r="G257" s="84">
        <f t="shared" si="18"/>
        <v>9600</v>
      </c>
      <c r="H257" s="146"/>
    </row>
    <row r="258" spans="1:8">
      <c r="A258" s="43"/>
      <c r="B258" s="66" t="s">
        <v>44</v>
      </c>
      <c r="C258" s="50">
        <v>0</v>
      </c>
      <c r="D258" s="41">
        <f t="shared" si="24"/>
        <v>0</v>
      </c>
      <c r="E258" s="50">
        <v>0</v>
      </c>
      <c r="F258" s="50">
        <f>C258*E258</f>
        <v>0</v>
      </c>
      <c r="G258" s="115">
        <f t="shared" si="18"/>
        <v>0</v>
      </c>
      <c r="H258" s="146"/>
    </row>
    <row r="259" spans="1:8">
      <c r="A259" s="43"/>
      <c r="B259" s="66" t="s">
        <v>32</v>
      </c>
      <c r="C259" s="41">
        <v>1</v>
      </c>
      <c r="D259" s="41">
        <f t="shared" si="24"/>
        <v>0.8</v>
      </c>
      <c r="E259" s="45">
        <v>800</v>
      </c>
      <c r="F259" s="50">
        <f>C259*E259</f>
        <v>800</v>
      </c>
      <c r="G259" s="115">
        <f t="shared" si="18"/>
        <v>9600</v>
      </c>
      <c r="H259" s="146"/>
    </row>
    <row r="260" spans="1:8">
      <c r="A260" s="87">
        <v>4</v>
      </c>
      <c r="B260" s="89" t="s">
        <v>124</v>
      </c>
      <c r="C260" s="84">
        <f>C261+C262</f>
        <v>1</v>
      </c>
      <c r="D260" s="85"/>
      <c r="E260" s="85"/>
      <c r="F260" s="84">
        <f>F261+F262</f>
        <v>800</v>
      </c>
      <c r="G260" s="84">
        <f t="shared" si="18"/>
        <v>9600</v>
      </c>
      <c r="H260" s="146"/>
    </row>
    <row r="261" spans="1:8">
      <c r="A261" s="43"/>
      <c r="B261" s="68" t="s">
        <v>44</v>
      </c>
      <c r="C261" s="46">
        <v>0</v>
      </c>
      <c r="D261" s="41">
        <f t="shared" si="24"/>
        <v>0</v>
      </c>
      <c r="E261" s="46">
        <v>0</v>
      </c>
      <c r="F261" s="46">
        <f>C261*E261</f>
        <v>0</v>
      </c>
      <c r="G261" s="115">
        <f t="shared" si="18"/>
        <v>0</v>
      </c>
      <c r="H261" s="146"/>
    </row>
    <row r="262" spans="1:8">
      <c r="A262" s="43"/>
      <c r="B262" s="66" t="s">
        <v>32</v>
      </c>
      <c r="C262" s="45">
        <v>1</v>
      </c>
      <c r="D262" s="41">
        <f t="shared" si="24"/>
        <v>0.8</v>
      </c>
      <c r="E262" s="45">
        <v>800</v>
      </c>
      <c r="F262" s="46">
        <f>C262*E262</f>
        <v>800</v>
      </c>
      <c r="G262" s="115">
        <f t="shared" si="18"/>
        <v>9600</v>
      </c>
      <c r="H262" s="146"/>
    </row>
    <row r="263" spans="1:8">
      <c r="A263" s="87">
        <v>5</v>
      </c>
      <c r="B263" s="89" t="s">
        <v>125</v>
      </c>
      <c r="C263" s="84">
        <f>C264+C265</f>
        <v>1</v>
      </c>
      <c r="D263" s="85"/>
      <c r="E263" s="85"/>
      <c r="F263" s="84">
        <f>F264+F265</f>
        <v>800</v>
      </c>
      <c r="G263" s="84">
        <f t="shared" si="18"/>
        <v>9600</v>
      </c>
      <c r="H263" s="146"/>
    </row>
    <row r="264" spans="1:8">
      <c r="A264" s="43"/>
      <c r="B264" s="66" t="s">
        <v>44</v>
      </c>
      <c r="C264" s="46">
        <v>0</v>
      </c>
      <c r="D264" s="41">
        <f t="shared" si="24"/>
        <v>0</v>
      </c>
      <c r="E264" s="46">
        <v>0</v>
      </c>
      <c r="F264" s="46">
        <f>C264*E264</f>
        <v>0</v>
      </c>
      <c r="G264" s="115">
        <f t="shared" si="18"/>
        <v>0</v>
      </c>
      <c r="H264" s="146"/>
    </row>
    <row r="265" spans="1:8">
      <c r="A265" s="43"/>
      <c r="B265" s="66" t="s">
        <v>32</v>
      </c>
      <c r="C265" s="45">
        <v>1</v>
      </c>
      <c r="D265" s="41">
        <f t="shared" si="24"/>
        <v>0.8</v>
      </c>
      <c r="E265" s="45">
        <v>800</v>
      </c>
      <c r="F265" s="46">
        <f>C265*E265</f>
        <v>800</v>
      </c>
      <c r="G265" s="115">
        <f t="shared" si="18"/>
        <v>9600</v>
      </c>
      <c r="H265" s="146"/>
    </row>
    <row r="266" spans="1:8">
      <c r="A266" s="87">
        <v>6</v>
      </c>
      <c r="B266" s="89" t="s">
        <v>126</v>
      </c>
      <c r="C266" s="84">
        <f>C267+C268</f>
        <v>3</v>
      </c>
      <c r="D266" s="85"/>
      <c r="E266" s="85"/>
      <c r="F266" s="84">
        <f>F267+F268</f>
        <v>2400</v>
      </c>
      <c r="G266" s="84">
        <f t="shared" si="18"/>
        <v>28800</v>
      </c>
      <c r="H266" s="146"/>
    </row>
    <row r="267" spans="1:8">
      <c r="A267" s="43"/>
      <c r="B267" s="66" t="s">
        <v>44</v>
      </c>
      <c r="C267" s="50">
        <v>0</v>
      </c>
      <c r="D267" s="41">
        <f t="shared" si="24"/>
        <v>0.8</v>
      </c>
      <c r="E267" s="50">
        <v>800</v>
      </c>
      <c r="F267" s="50">
        <f>C267*E267</f>
        <v>0</v>
      </c>
      <c r="G267" s="115">
        <f t="shared" si="18"/>
        <v>0</v>
      </c>
      <c r="H267" s="146"/>
    </row>
    <row r="268" spans="1:8">
      <c r="A268" s="43"/>
      <c r="B268" s="66" t="s">
        <v>32</v>
      </c>
      <c r="C268" s="45">
        <v>3</v>
      </c>
      <c r="D268" s="41">
        <f t="shared" si="24"/>
        <v>0.8</v>
      </c>
      <c r="E268" s="45">
        <v>800</v>
      </c>
      <c r="F268" s="50">
        <f>C268*E268</f>
        <v>2400</v>
      </c>
      <c r="G268" s="115">
        <f t="shared" si="18"/>
        <v>28800</v>
      </c>
      <c r="H268" s="146"/>
    </row>
    <row r="269" spans="1:8">
      <c r="A269" s="59" t="s">
        <v>127</v>
      </c>
      <c r="B269" s="75" t="s">
        <v>128</v>
      </c>
      <c r="C269" s="71">
        <v>0</v>
      </c>
      <c r="D269" s="71"/>
      <c r="E269" s="71"/>
      <c r="F269" s="71">
        <f>F270+F271</f>
        <v>0</v>
      </c>
      <c r="G269" s="71">
        <f t="shared" si="18"/>
        <v>0</v>
      </c>
      <c r="H269" s="146"/>
    </row>
    <row r="270" spans="1:8">
      <c r="A270" s="43"/>
      <c r="B270" s="44"/>
      <c r="C270" s="45"/>
      <c r="D270" s="45"/>
      <c r="E270" s="45"/>
      <c r="F270" s="45"/>
      <c r="G270" s="115"/>
      <c r="H270" s="146"/>
    </row>
    <row r="271" spans="1:8">
      <c r="A271" s="43"/>
      <c r="B271" s="44"/>
      <c r="C271" s="45"/>
      <c r="D271" s="45"/>
      <c r="E271" s="45"/>
      <c r="F271" s="45"/>
      <c r="G271" s="115"/>
      <c r="H271" s="146"/>
    </row>
    <row r="272" spans="1:8">
      <c r="F272" s="78"/>
    </row>
  </sheetData>
  <autoFilter ref="A3:H269"/>
  <mergeCells count="2">
    <mergeCell ref="H4:H271"/>
    <mergeCell ref="A1:H1"/>
  </mergeCells>
  <pageMargins left="0.7" right="0.7" top="0.75" bottom="0.75" header="0.3" footer="0.3"/>
  <pageSetup paperSize="9" scale="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დანართი 1</vt:lpstr>
      <vt:lpstr>დანართი 2</vt:lpstr>
      <vt:lpstr>დანართი 3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2017-12-29T09:26:29Z</cp:lastPrinted>
  <dcterms:created xsi:type="dcterms:W3CDTF">2010-01-04T17:01:53Z</dcterms:created>
  <dcterms:modified xsi:type="dcterms:W3CDTF">2019-11-15T15:08:26Z</dcterms:modified>
</cp:coreProperties>
</file>